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1_Bassett\1_Meetings\TAC\12-7-22 Meeting\"/>
    </mc:Choice>
  </mc:AlternateContent>
  <xr:revisionPtr revIDLastSave="0" documentId="8_{080D7BF3-A0E6-4335-ADE1-5274E5BE4040}" xr6:coauthVersionLast="47" xr6:coauthVersionMax="47" xr10:uidLastSave="{00000000-0000-0000-0000-000000000000}"/>
  <bookViews>
    <workbookView xWindow="-108" yWindow="-108" windowWidth="23256" windowHeight="12576" xr2:uid="{00000000-000D-0000-FFFF-FFFF00000000}"/>
  </bookViews>
  <sheets>
    <sheet name="Table" sheetId="1" r:id="rId1"/>
    <sheet name="Linear Reviews" sheetId="2" r:id="rId2"/>
  </sheets>
  <definedNames>
    <definedName name="_xlnm.Print_Area" localSheetId="0">Table!$A$1:$AQ$40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 i="1" l="1"/>
  <c r="AP3" i="1"/>
  <c r="AP4" i="1"/>
  <c r="AP5" i="1"/>
  <c r="AP6" i="1"/>
  <c r="AP7" i="1"/>
  <c r="AP8" i="1"/>
  <c r="AP9" i="1"/>
  <c r="AP10" i="1"/>
  <c r="AP11" i="1"/>
  <c r="AQ11" i="1"/>
  <c r="AQ3" i="1"/>
  <c r="AQ4" i="1"/>
  <c r="AQ6" i="1"/>
  <c r="AQ7" i="1"/>
  <c r="AQ8" i="1"/>
  <c r="AQ9" i="1"/>
  <c r="AQ10" i="1"/>
  <c r="AQ2" i="1"/>
  <c r="AE2" i="1"/>
  <c r="AE3" i="1"/>
  <c r="AE4" i="1"/>
  <c r="AE6" i="1"/>
  <c r="AE7" i="1"/>
  <c r="AE8" i="1"/>
  <c r="AE9" i="1"/>
  <c r="AE10" i="1"/>
  <c r="AE11" i="1"/>
  <c r="O9" i="1"/>
  <c r="O10" i="1"/>
  <c r="O11" i="1"/>
  <c r="O2" i="1"/>
  <c r="O3" i="1"/>
  <c r="O4" i="1"/>
  <c r="O6" i="1"/>
  <c r="O7" i="1"/>
  <c r="O8" i="1"/>
  <c r="AO16" i="1"/>
  <c r="AO15" i="1"/>
  <c r="AO18" i="1" s="1"/>
  <c r="AO14" i="1"/>
  <c r="AN16" i="1"/>
  <c r="AN15" i="1"/>
  <c r="AN18" i="1" s="1"/>
  <c r="AN14" i="1"/>
  <c r="AM16" i="1"/>
  <c r="AM15" i="1"/>
  <c r="AM14" i="1"/>
  <c r="AL16" i="1"/>
  <c r="AL15" i="1"/>
  <c r="AL18" i="1" s="1"/>
  <c r="AL14" i="1"/>
  <c r="AK16" i="1"/>
  <c r="AK15" i="1"/>
  <c r="AK14" i="1"/>
  <c r="AJ16" i="1"/>
  <c r="AJ15" i="1"/>
  <c r="AJ18" i="1" s="1"/>
  <c r="AJ14" i="1"/>
  <c r="AI16" i="1"/>
  <c r="AI15" i="1"/>
  <c r="AI18" i="1" s="1"/>
  <c r="AI14" i="1"/>
  <c r="AH16" i="1"/>
  <c r="AH15" i="1"/>
  <c r="AH18" i="1" s="1"/>
  <c r="AH14" i="1"/>
  <c r="AG16" i="1"/>
  <c r="AG15" i="1"/>
  <c r="AG18" i="1" s="1"/>
  <c r="AG14" i="1"/>
  <c r="Q14" i="1"/>
  <c r="AP16" i="1" l="1"/>
  <c r="AP14" i="1"/>
  <c r="AP15" i="1"/>
  <c r="E14" i="1"/>
  <c r="F14" i="1"/>
  <c r="G14" i="1"/>
  <c r="H14" i="1"/>
  <c r="I14" i="1"/>
  <c r="J14" i="1"/>
  <c r="K14" i="1"/>
  <c r="L14" i="1"/>
  <c r="M14" i="1"/>
  <c r="N14" i="1"/>
  <c r="R14" i="1"/>
  <c r="S14" i="1"/>
  <c r="T14" i="1"/>
  <c r="U14" i="1"/>
  <c r="V14" i="1"/>
  <c r="W14" i="1"/>
  <c r="X14" i="1"/>
  <c r="Y14" i="1"/>
  <c r="Z14" i="1"/>
  <c r="AA14" i="1"/>
  <c r="AB14" i="1"/>
  <c r="AC14" i="1"/>
  <c r="AD14" i="1"/>
  <c r="E15" i="1"/>
  <c r="F15" i="1"/>
  <c r="G15" i="1"/>
  <c r="H15" i="1"/>
  <c r="I15" i="1"/>
  <c r="J15" i="1"/>
  <c r="J18" i="1" s="1"/>
  <c r="K15" i="1"/>
  <c r="L15" i="1"/>
  <c r="L18" i="1" s="1"/>
  <c r="M15" i="1"/>
  <c r="M18" i="1" s="1"/>
  <c r="N15" i="1"/>
  <c r="N18" i="1" s="1"/>
  <c r="Q15" i="1"/>
  <c r="R15" i="1"/>
  <c r="S15" i="1"/>
  <c r="T15" i="1"/>
  <c r="U15" i="1"/>
  <c r="U18" i="1" s="1"/>
  <c r="V15" i="1"/>
  <c r="W15" i="1"/>
  <c r="X15" i="1"/>
  <c r="Y15" i="1"/>
  <c r="Z15" i="1"/>
  <c r="AA15" i="1"/>
  <c r="AA18" i="1" s="1"/>
  <c r="AB15" i="1"/>
  <c r="AB18" i="1" s="1"/>
  <c r="AC15" i="1"/>
  <c r="AD15" i="1"/>
  <c r="D15" i="1"/>
  <c r="D14" i="1"/>
  <c r="AQ14" i="1" l="1"/>
  <c r="AE15" i="1"/>
  <c r="O15" i="1"/>
  <c r="AQ15" i="1"/>
  <c r="AE14" i="1"/>
  <c r="O14" i="1"/>
  <c r="AC5" i="1"/>
  <c r="AC16" i="1" s="1"/>
  <c r="AD5" i="1"/>
  <c r="AD16" i="1" s="1"/>
  <c r="E5" i="1"/>
  <c r="E16" i="1" s="1"/>
  <c r="F5" i="1"/>
  <c r="F16" i="1" s="1"/>
  <c r="G5" i="1"/>
  <c r="G16" i="1" s="1"/>
  <c r="H5" i="1"/>
  <c r="H16" i="1" s="1"/>
  <c r="I5" i="1"/>
  <c r="I16" i="1" s="1"/>
  <c r="J5" i="1"/>
  <c r="J16" i="1" s="1"/>
  <c r="K5" i="1"/>
  <c r="K16" i="1" s="1"/>
  <c r="L5" i="1"/>
  <c r="L16" i="1" s="1"/>
  <c r="M5" i="1"/>
  <c r="M16" i="1" s="1"/>
  <c r="N5" i="1"/>
  <c r="N16" i="1" s="1"/>
  <c r="Q5" i="1"/>
  <c r="R5" i="1"/>
  <c r="R16" i="1" s="1"/>
  <c r="S5" i="1"/>
  <c r="S16" i="1" s="1"/>
  <c r="T5" i="1"/>
  <c r="T16" i="1" s="1"/>
  <c r="U5" i="1"/>
  <c r="U16" i="1" s="1"/>
  <c r="V5" i="1"/>
  <c r="V16" i="1" s="1"/>
  <c r="W5" i="1"/>
  <c r="W16" i="1" s="1"/>
  <c r="X5" i="1"/>
  <c r="X16" i="1" s="1"/>
  <c r="Y5" i="1"/>
  <c r="Y16" i="1" s="1"/>
  <c r="Z5" i="1"/>
  <c r="Z16" i="1" s="1"/>
  <c r="AA5" i="1"/>
  <c r="AA16" i="1" s="1"/>
  <c r="AB5" i="1"/>
  <c r="AB16" i="1" s="1"/>
  <c r="D5" i="1"/>
  <c r="AQ5" i="1" l="1"/>
  <c r="O5" i="1"/>
  <c r="AE5" i="1"/>
  <c r="D16" i="1"/>
  <c r="Q16" i="1"/>
  <c r="AE16" i="1" s="1"/>
  <c r="O16" i="1" l="1"/>
  <c r="AQ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tc={D484811D-AA55-44E4-9FC1-8F0A9E6B4A28}</author>
    <author>tc={C4DF9BC4-8A49-4BAA-87C2-60AA854C37EC}</author>
    <author>tc={48AA1EF1-215B-4933-A665-C01F6E564AED}</author>
  </authors>
  <commentList>
    <comment ref="O1" authorId="0" shapeId="0" xr:uid="{D484811D-AA55-44E4-9FC1-8F0A9E6B4A2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Hide when finalize, purpose is to show change in loading between presenting data at meetings</t>
        </r>
      </text>
    </comment>
    <comment ref="AE1" authorId="1" shapeId="0" xr:uid="{C4DF9BC4-8A49-4BAA-87C2-60AA854C37E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Hide when finalize, purpose is to show change in loading between presenting data at meetings</t>
        </r>
      </text>
    </comment>
    <comment ref="AP1" authorId="2" shapeId="0" xr:uid="{48AA1EF1-215B-4933-A665-C01F6E564AE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Hide when finalize, purpose is to show change in loading between presenting data at meetings</t>
        </r>
      </text>
    </comment>
  </commentList>
</comments>
</file>

<file path=xl/sharedStrings.xml><?xml version="1.0" encoding="utf-8"?>
<sst xmlns="http://schemas.openxmlformats.org/spreadsheetml/2006/main" count="257" uniqueCount="196">
  <si>
    <t>BCWMC Reviews of Linear Projects</t>
  </si>
  <si>
    <t>BCWMC Project Review Data</t>
  </si>
  <si>
    <t>Project Disturbance (acres)</t>
  </si>
  <si>
    <t>Existing Impervious (acres)</t>
  </si>
  <si>
    <t>Proposed Impervious (acres)</t>
  </si>
  <si>
    <t>Change in Impervious (acres)</t>
  </si>
  <si>
    <t>New Impervious (acres)</t>
  </si>
  <si>
    <t>Reconstructed Impervious (acres)</t>
  </si>
  <si>
    <t>Total New and Reconstructed Impervious (acres)</t>
  </si>
  <si>
    <t>Trigger MIDS at 1 acre of new/fully reconstructed impervious</t>
  </si>
  <si>
    <t>Trigger treatment at 1 acre of net new impervious</t>
  </si>
  <si>
    <t>2017-33
Metro Transit C Line BRT</t>
  </si>
  <si>
    <t>2018-02
Hwy 55 Frontage Road Reconstruction</t>
  </si>
  <si>
    <t>2018-04
Golden Valley 2018 PMP</t>
  </si>
  <si>
    <t>2018-05
Luce Line Regional Trail Reconstruction</t>
  </si>
  <si>
    <t>2018-07
Toledo-Scott Avenue Reconstruction</t>
  </si>
  <si>
    <t>2018-08
Kilmer Park Street Reconstruction</t>
  </si>
  <si>
    <t>2018-09
CenterPoint Energy 2018 MBLC GV West</t>
  </si>
  <si>
    <t>2018-11
CenterPoint Energy Boone Avenue  N Mill</t>
  </si>
  <si>
    <t>2018-15
Trunk Highway 55 (TH 55) West Improvements</t>
  </si>
  <si>
    <t>2018-18
CenterPoint Energy 2018 MBLC GV Central</t>
  </si>
  <si>
    <t>2018-21
MCES Golden Valley Interceptor</t>
  </si>
  <si>
    <t>2018-22
Plymouth Sanitary and Storm Sewer Rehab</t>
  </si>
  <si>
    <t>2018-30
Winpark Drive Infrastructure Impr.</t>
  </si>
  <si>
    <t>2018-31
CSAH 9 (Rockford Road) and I-494 Interchange</t>
  </si>
  <si>
    <t>2019-02
Golden Valley 2019 PMP</t>
  </si>
  <si>
    <t>2019-04
CenterPoint MBLSW Winnetka Avenue</t>
  </si>
  <si>
    <t>2019-05
Candlelight Terrace Street Reconstruction</t>
  </si>
  <si>
    <t>2019-10
Ridgedale Drive Improvements</t>
  </si>
  <si>
    <t>2019-12
Theodore Wirth Golf Course Cart Paths</t>
  </si>
  <si>
    <t>2019-28
Plymouth 2020 Street Construction</t>
  </si>
  <si>
    <t>2020-01
Golden Valley 2020 PMP</t>
  </si>
  <si>
    <t>2020-04
CenterPoint Energy 2020 MBLNW Winnetka</t>
  </si>
  <si>
    <t>2020-07
Crystal 2020 Utility Reconstruction</t>
  </si>
  <si>
    <t>2020-12
New Hope 2020 Infrastructure Improvements</t>
  </si>
  <si>
    <t>2020-13
West Broadway Ave (CSAH81) Bridges Recon.</t>
  </si>
  <si>
    <t>Capture &amp; retain 1.1 inches off the net new impervious area (acre-feet). 
Follow flexible treatment options if volume reduction is not feasible or not allowed.</t>
  </si>
  <si>
    <t>^ Previously reviewed by the BCWMC at their September 2018 meeting. ^</t>
  </si>
  <si>
    <t>2017-33</t>
  </si>
  <si>
    <t>2018-02</t>
  </si>
  <si>
    <t>2018-04</t>
  </si>
  <si>
    <t>2018-05</t>
  </si>
  <si>
    <t>2018-07</t>
  </si>
  <si>
    <t>2018-08</t>
  </si>
  <si>
    <t>2018-09</t>
  </si>
  <si>
    <t>2018-11</t>
  </si>
  <si>
    <t>2018-15</t>
  </si>
  <si>
    <t>2018-18</t>
  </si>
  <si>
    <t>2018-21</t>
  </si>
  <si>
    <t>2018-22</t>
  </si>
  <si>
    <t>2018-30</t>
  </si>
  <si>
    <t>2018-31</t>
  </si>
  <si>
    <t>2019-02</t>
  </si>
  <si>
    <t>2019-04</t>
  </si>
  <si>
    <t>2019-05</t>
  </si>
  <si>
    <t>2019-10</t>
  </si>
  <si>
    <t>2019-12</t>
  </si>
  <si>
    <t>2019-28</t>
  </si>
  <si>
    <t>2020-01</t>
  </si>
  <si>
    <t>2020-04</t>
  </si>
  <si>
    <t>2020-07</t>
  </si>
  <si>
    <t>2020-12</t>
  </si>
  <si>
    <t>2020-13</t>
  </si>
  <si>
    <t>Metro Transit C Line BRT</t>
  </si>
  <si>
    <t>Hwy 55 Frontage Road Reconstruction</t>
  </si>
  <si>
    <t>Golden Valley 2018 PMP</t>
  </si>
  <si>
    <t>Luce Line Regional Trail Reconstruction</t>
  </si>
  <si>
    <t>Toledo-Scott Avenue Reconstruction</t>
  </si>
  <si>
    <t>Kilmer Park Street Reconstruction</t>
  </si>
  <si>
    <t>CenterPoint Energy 2018 MBLC GV West</t>
  </si>
  <si>
    <t>CenterPoint Energy Boone Avenue  N Mill</t>
  </si>
  <si>
    <t>Trunk Highway 55 (TH 55) West Improvements</t>
  </si>
  <si>
    <t>CenterPoint Energy 2018 MBLC GV Central</t>
  </si>
  <si>
    <t>MCES Golden Valley Interceptor</t>
  </si>
  <si>
    <t>Plymouth Sanitary and Storm Sewer Rehab</t>
  </si>
  <si>
    <t>Winpark Drive Infrastructure Impr.</t>
  </si>
  <si>
    <t>CSAH 9 (Rockford Road) and I-494 Interchange</t>
  </si>
  <si>
    <t>Golden Valley 2019 PMP</t>
  </si>
  <si>
    <t>CenterPoint MBLSW Winnetka Avenue</t>
  </si>
  <si>
    <t>Candlelight Terrace Street Reconstruction</t>
  </si>
  <si>
    <t>Ridgedale Drive Improvements</t>
  </si>
  <si>
    <t>Theodore Wirth Golf Course Cart Paths</t>
  </si>
  <si>
    <t>Plymouth 2020 Street Construction</t>
  </si>
  <si>
    <t>Golden Valley 2020 PMP</t>
  </si>
  <si>
    <t>CenterPoint Energy 2020 MBLNW Winnetka</t>
  </si>
  <si>
    <t>Crystal 2020 Utility Reconstruction</t>
  </si>
  <si>
    <t>New Hope 2020 Infrastructure Improvements</t>
  </si>
  <si>
    <t>West Broadway Ave (CSAH81) Bridges Recon.</t>
  </si>
  <si>
    <t>Review #</t>
  </si>
  <si>
    <t>Development Name</t>
  </si>
  <si>
    <t>P-Drive Folder</t>
  </si>
  <si>
    <t>P:\Mpls\23 MN\27\2327051\WorkFiles\Plat Reviews\2017\2017-33 Metro Transit C Line BRT</t>
  </si>
  <si>
    <t>P:\Mpls\23 MN\27\2327051\WorkFiles\Plat Reviews\2018\2018-02 Hwy 55 Frontage Rd Reconstruction</t>
  </si>
  <si>
    <t>P:\Mpls\23 MN\27\2327051\WorkFiles\Plat Reviews\2018\2018-04 GV 2018 PMP</t>
  </si>
  <si>
    <t>P:\Mpls\23 MN\27\2327051\WorkFiles\Plat Reviews\2018\2018-05 Luce Line Regional Trail Reconstruction</t>
  </si>
  <si>
    <t>P:\Mpls\23 MN\27\2327051\WorkFiles\Plat Reviews\2018\2018-07 Toledo-Scott Avenue Reconstruction</t>
  </si>
  <si>
    <t>P:\Mpls\23 MN\27\2327051\WorkFiles\Plat Reviews\2018\2018-08 Kilmer Park Street Reconstruction</t>
  </si>
  <si>
    <t>P:\Mpls\23 MN\27\2327051\WorkFiles\Plat Reviews\2018\2018-09 CenterPoint Energy 2018 MBLC</t>
  </si>
  <si>
    <t>P:\Mpls\23 MN\27\2327051\WorkFiles\Plat Reviews\2018\2018-11 CenterPoint Energy Boone Ave N Mill</t>
  </si>
  <si>
    <t>P:\Mpls\23 MN\27\2327051\WorkFiles\Plat Reviews\2018\2018-15 TH 55 West Improvements</t>
  </si>
  <si>
    <t>P:\Mpls\23 MN\27\2327051\WorkFiles\Plat Reviews\2018\2018-18 MBLC Golden Valley Road</t>
  </si>
  <si>
    <t>P:\Mpls\23 MN\27\2327051\WorkFiles\Plat Reviews\2018\2018-21 MCES Golden Valley Interceptor</t>
  </si>
  <si>
    <t>P:\Mpls\23 MN\27\2327051\WorkFiles\Plat Reviews\2018\2018-22 Sanitary &amp; SS Rehab 15th Ave &amp; TH55</t>
  </si>
  <si>
    <t>P:\Mpls\23 MN\27\2327051\WorkFiles\Plat Reviews\2018\2018-30 Winpark Drive Infrastructure Improvements</t>
  </si>
  <si>
    <t>P:\Mpls\23 MN\27\2327051\WorkFiles\Plat Reviews\2018\2018-31 CSAH 9 (Rockford Road) and I-494 Interchange</t>
  </si>
  <si>
    <t>P:\Mpls\23 MN\27\2327051\WorkFiles\Plat Reviews\2019\2019-02 Golden Valley 2019 PMP</t>
  </si>
  <si>
    <t>P:\Mpls\23 MN\27\2327051\WorkFiles\Plat Reviews\2019\2019-04 CenterPoint MBLSW</t>
  </si>
  <si>
    <t>P:\Mpls\23 MN\27\2327051\WorkFiles\Plat Reviews\2019\2019-05 Candlelight Terrace St. Reconstruction</t>
  </si>
  <si>
    <t>P:\Mpls\23 MN\27\2327051\WorkFiles\Plat Reviews\2019\2019-10 Ridgedale Drive</t>
  </si>
  <si>
    <t>P:\Mpls\23 MN\27\2327051\WorkFiles\Plat Reviews\2019\2019-12 Theo Wirth Golf Course Cart Paths</t>
  </si>
  <si>
    <t>P:\Mpls\23 MN\27\2327051\WorkFiles\Plat Reviews\2019\2019-28 Plymouth 2020 Street Reconstruction</t>
  </si>
  <si>
    <t>P:\Mpls\23 MN\27\2327051\WorkFiles\Plat Reviews\2020\2020-01 Golden Valley 2020 PMP</t>
  </si>
  <si>
    <t>P:\Mpls\23 MN\27\2327051\WorkFiles\Plat Reviews\2020\2020-04 CenterPoint Energy 2020 MBLNW Winnetka</t>
  </si>
  <si>
    <t>P:\Mpls\23 MN\27\2327051\WorkFiles\Plat Reviews\2020\2020-07 Crystal 2020 Utility Reconstruction</t>
  </si>
  <si>
    <t>P:\Mpls\23 MN\27\2327051\WorkFiles\Plat Reviews\2020\2020-12 New Hope 2020 Infrastructure Impr</t>
  </si>
  <si>
    <t>P:\Mpls\23 MN\27\2327051\WorkFiles\Plat Reviews\2020\2020-13 West Broadway Ave (CSAH81) Bridges Recon</t>
  </si>
  <si>
    <t>Disturbance (acres)</t>
  </si>
  <si>
    <t>GIS Polygon Needed</t>
  </si>
  <si>
    <t>x</t>
  </si>
  <si>
    <t>TP Removal (lb/year)</t>
  </si>
  <si>
    <t>TP Removal (%)</t>
  </si>
  <si>
    <t>Site Constraints</t>
  </si>
  <si>
    <t>2018-02:</t>
  </si>
  <si>
    <t>2018-07:</t>
  </si>
  <si>
    <t xml:space="preserve">Project included 18,905 cubic-foot Stormtech underground detention and infiltration system. </t>
  </si>
  <si>
    <t>2018-08:</t>
  </si>
  <si>
    <t xml:space="preserve">Project included 4 new sump manholes for pretreatment. </t>
  </si>
  <si>
    <t>2018-30:</t>
  </si>
  <si>
    <t xml:space="preserve">Project included 1 new sump manhole for pretreatment and an underground filtration trench to provide water quality treatment and/or infiltration. </t>
  </si>
  <si>
    <t>2019-02:</t>
  </si>
  <si>
    <t xml:space="preserve">Project included 2 new sump manholes with SAFL baffles for pretreatment. </t>
  </si>
  <si>
    <t>2019-05:</t>
  </si>
  <si>
    <t>2019-28:</t>
  </si>
  <si>
    <t>2020-01:</t>
  </si>
  <si>
    <t xml:space="preserve">Project included 23 new sump manholes with SAFL baffles for pretreatment. </t>
  </si>
  <si>
    <t xml:space="preserve">Project included 1 new sump manhole for pretreatment. </t>
  </si>
  <si>
    <t>2020-12:</t>
  </si>
  <si>
    <t>2020-13:</t>
  </si>
  <si>
    <t xml:space="preserve">Project was designed to maximized the amount of runoff that is routed to ditches and infield ponding areas in order to maximize pretreatment and water quality treatment. </t>
  </si>
  <si>
    <r>
      <t xml:space="preserve">0 </t>
    </r>
    <r>
      <rPr>
        <vertAlign val="superscript"/>
        <sz val="11"/>
        <rFont val="Calibri"/>
        <family val="2"/>
      </rPr>
      <t>4</t>
    </r>
  </si>
  <si>
    <r>
      <t xml:space="preserve">0% </t>
    </r>
    <r>
      <rPr>
        <vertAlign val="superscript"/>
        <sz val="11"/>
        <rFont val="Calibri"/>
        <family val="2"/>
      </rPr>
      <t>4</t>
    </r>
  </si>
  <si>
    <r>
      <t xml:space="preserve">- </t>
    </r>
    <r>
      <rPr>
        <vertAlign val="superscript"/>
        <sz val="11"/>
        <rFont val="Calibri"/>
        <family val="2"/>
      </rPr>
      <t>6</t>
    </r>
  </si>
  <si>
    <r>
      <rPr>
        <vertAlign val="superscript"/>
        <sz val="11"/>
        <color theme="1"/>
        <rFont val="Calibri"/>
        <family val="2"/>
        <scheme val="minor"/>
      </rPr>
      <t>4</t>
    </r>
    <r>
      <rPr>
        <sz val="11"/>
        <color theme="1"/>
        <rFont val="Calibri"/>
        <family val="2"/>
        <scheme val="minor"/>
      </rPr>
      <t xml:space="preserve"> Draft 90% designs for the project included 6 new sump manholes for pretreatment. However, the city asked that these be removed from the final design due to access and maintenance concerns, minimal effectiveness, and future stormwater improvement plans for the area.  </t>
    </r>
  </si>
  <si>
    <r>
      <t>7</t>
    </r>
    <r>
      <rPr>
        <sz val="11"/>
        <color theme="1"/>
        <rFont val="Calibri"/>
        <family val="2"/>
      </rPr>
      <t xml:space="preserve"> Water quality treatment provided as part of BCWMC Capital Improvement Program (CIP) Project CL-3 in conjunction with this project. </t>
    </r>
  </si>
  <si>
    <r>
      <rPr>
        <vertAlign val="superscript"/>
        <sz val="11"/>
        <color theme="1"/>
        <rFont val="Calibri"/>
        <family val="2"/>
        <scheme val="minor"/>
      </rPr>
      <t>6</t>
    </r>
    <r>
      <rPr>
        <sz val="11"/>
        <color theme="1"/>
        <rFont val="Calibri"/>
        <family val="2"/>
        <scheme val="minor"/>
      </rPr>
      <t xml:space="preserve"> Project included existing regional stormwater ponds, filtration basins, and swales within the construction limits that were utilized to demonstrate compliance to BCWMC requirements. </t>
    </r>
  </si>
  <si>
    <r>
      <t>5</t>
    </r>
    <r>
      <rPr>
        <sz val="11"/>
        <color theme="1"/>
        <rFont val="Calibri"/>
        <family val="2"/>
      </rPr>
      <t xml:space="preserve"> No volume retained specifically as part of project, but a filtration basin proposed as mitigation for 2016 PMP project and 2017 PMP project. </t>
    </r>
  </si>
  <si>
    <r>
      <t xml:space="preserve">0 </t>
    </r>
    <r>
      <rPr>
        <vertAlign val="superscript"/>
        <sz val="11"/>
        <rFont val="Calibri"/>
        <family val="2"/>
      </rPr>
      <t>5</t>
    </r>
  </si>
  <si>
    <r>
      <t xml:space="preserve">6.34 </t>
    </r>
    <r>
      <rPr>
        <vertAlign val="superscript"/>
        <sz val="11"/>
        <rFont val="Calibri"/>
        <family val="2"/>
      </rPr>
      <t>5</t>
    </r>
  </si>
  <si>
    <r>
      <t xml:space="preserve">64% </t>
    </r>
    <r>
      <rPr>
        <vertAlign val="superscript"/>
        <sz val="11"/>
        <rFont val="Calibri"/>
        <family val="2"/>
      </rPr>
      <t>5</t>
    </r>
  </si>
  <si>
    <r>
      <t xml:space="preserve">17.0 </t>
    </r>
    <r>
      <rPr>
        <vertAlign val="superscript"/>
        <sz val="11"/>
        <rFont val="Calibri"/>
        <family val="2"/>
      </rPr>
      <t>6</t>
    </r>
  </si>
  <si>
    <r>
      <t xml:space="preserve">550% </t>
    </r>
    <r>
      <rPr>
        <vertAlign val="superscript"/>
        <sz val="11"/>
        <rFont val="Calibri"/>
        <family val="2"/>
      </rPr>
      <t>6</t>
    </r>
  </si>
  <si>
    <r>
      <t xml:space="preserve">- </t>
    </r>
    <r>
      <rPr>
        <vertAlign val="superscript"/>
        <sz val="11"/>
        <rFont val="Calibri"/>
        <family val="2"/>
      </rPr>
      <t>7</t>
    </r>
  </si>
  <si>
    <r>
      <t xml:space="preserve">9.85 </t>
    </r>
    <r>
      <rPr>
        <vertAlign val="superscript"/>
        <sz val="11"/>
        <rFont val="Calibri"/>
        <family val="2"/>
      </rPr>
      <t>7</t>
    </r>
  </si>
  <si>
    <r>
      <t xml:space="preserve">55% </t>
    </r>
    <r>
      <rPr>
        <vertAlign val="superscript"/>
        <sz val="11"/>
        <rFont val="Calibri"/>
        <family val="2"/>
      </rPr>
      <t>7</t>
    </r>
  </si>
  <si>
    <r>
      <t xml:space="preserve">Capture and Retain Volume Provided (acre-feet) </t>
    </r>
    <r>
      <rPr>
        <vertAlign val="superscript"/>
        <sz val="11"/>
        <rFont val="Calibri"/>
        <family val="2"/>
      </rPr>
      <t>2</t>
    </r>
  </si>
  <si>
    <r>
      <rPr>
        <vertAlign val="superscript"/>
        <sz val="11"/>
        <color theme="1"/>
        <rFont val="Calibri"/>
        <family val="2"/>
      </rPr>
      <t>2</t>
    </r>
    <r>
      <rPr>
        <sz val="11"/>
        <color theme="1"/>
        <rFont val="Calibri"/>
        <family val="2"/>
      </rPr>
      <t xml:space="preserve"> Projects with site restrictions may not be required to "capture &amp; retain" the water quality volume. These projects must follows BCWMC Flexible Treatment Options (FTOs).</t>
    </r>
  </si>
  <si>
    <r>
      <rPr>
        <vertAlign val="superscript"/>
        <sz val="11"/>
        <color theme="1"/>
        <rFont val="Calibri"/>
        <family val="2"/>
      </rPr>
      <t>3</t>
    </r>
    <r>
      <rPr>
        <sz val="11"/>
        <color theme="1"/>
        <rFont val="Calibri"/>
        <family val="2"/>
      </rPr>
      <t xml:space="preserve"> Water quality treatment/pretreatment provided by project but documentation not submitted or not reviewed. </t>
    </r>
  </si>
  <si>
    <r>
      <t xml:space="preserve">- </t>
    </r>
    <r>
      <rPr>
        <vertAlign val="superscript"/>
        <sz val="11"/>
        <rFont val="Calibri"/>
        <family val="2"/>
      </rPr>
      <t>3</t>
    </r>
  </si>
  <si>
    <r>
      <t xml:space="preserve">0 </t>
    </r>
    <r>
      <rPr>
        <vertAlign val="superscript"/>
        <sz val="11"/>
        <rFont val="Calibri"/>
        <family val="2"/>
      </rPr>
      <t>1</t>
    </r>
  </si>
  <si>
    <r>
      <t xml:space="preserve">- </t>
    </r>
    <r>
      <rPr>
        <vertAlign val="superscript"/>
        <sz val="11"/>
        <rFont val="Calibri"/>
        <family val="2"/>
      </rPr>
      <t>1</t>
    </r>
  </si>
  <si>
    <r>
      <rPr>
        <vertAlign val="superscript"/>
        <sz val="11"/>
        <color theme="1"/>
        <rFont val="Calibri"/>
        <family val="2"/>
      </rPr>
      <t>1</t>
    </r>
    <r>
      <rPr>
        <sz val="11"/>
        <color theme="1"/>
        <rFont val="Calibri"/>
        <family val="2"/>
      </rPr>
      <t xml:space="preserve"> Trails and sidewalks and other miscellaneous disconnected impervious surfaces are exempt from BCWMC water quality performance goals. Adjacent pervious areas may provide some pretreatment or water quality treatment.</t>
    </r>
  </si>
  <si>
    <t xml:space="preserve">More discussion and coordination needed with applicants to evaluate and determine whether any site constraints were present for each specific project. </t>
  </si>
  <si>
    <t>TP Loading from Existing (Pre-Project) Impervious (lb/year)</t>
  </si>
  <si>
    <t>TP Loading from Proposed (Post-Project) Impervious (lb/year)</t>
  </si>
  <si>
    <t>Difference in TP Loading from Existing (Pre-Project) to Proposed (Post-Project) (lb/year)</t>
  </si>
  <si>
    <t>^ Previously reviewed by the BCWMC at their October 2020 meeting. ^</t>
  </si>
  <si>
    <t>Project included 5 new sump manholes for pretreatment. Drainage routed to existing ditches and wetlands along linear project which may also provide some water quality treatment and/or infiltration.</t>
  </si>
  <si>
    <t xml:space="preserve">Project included 4 new sump manholes for pretreatment. Drainage routed to existing stormwater ponds, which were improved as part of this project and provide water quality treatment.  </t>
  </si>
  <si>
    <t>2021-28:</t>
  </si>
  <si>
    <t>2021-35:</t>
  </si>
  <si>
    <r>
      <t>8</t>
    </r>
    <r>
      <rPr>
        <sz val="11"/>
        <color theme="1"/>
        <rFont val="Calibri"/>
        <family val="2"/>
      </rPr>
      <t xml:space="preserve"> City of Plymouth was working with home owners to install two raingardens for additional water quality treatment</t>
    </r>
  </si>
  <si>
    <t>2020-16
Irving Avenue Sanitary Sewer Replacement</t>
  </si>
  <si>
    <t>2021-03
Ridgemount Avenue Improvements</t>
  </si>
  <si>
    <r>
      <t xml:space="preserve">- </t>
    </r>
    <r>
      <rPr>
        <vertAlign val="superscript"/>
        <sz val="11"/>
        <rFont val="Calibri"/>
        <family val="2"/>
        <scheme val="minor"/>
      </rPr>
      <t>3</t>
    </r>
  </si>
  <si>
    <r>
      <t xml:space="preserve">- </t>
    </r>
    <r>
      <rPr>
        <vertAlign val="superscript"/>
        <sz val="11"/>
        <rFont val="Calibri"/>
        <family val="2"/>
        <scheme val="minor"/>
      </rPr>
      <t>3,8</t>
    </r>
  </si>
  <si>
    <t>Trigger treatment at 1 acre or more of new/fully reconstructed impervious</t>
  </si>
  <si>
    <t>2021-07
Plymouth 2021 Street Rehabilitation</t>
  </si>
  <si>
    <t>2021-28
Golden Valley 2022 PMP</t>
  </si>
  <si>
    <t>2021-32
Crystal 2022 Utility Reconstruction</t>
  </si>
  <si>
    <t xml:space="preserve">2021-35
Plymouth 2022 Street Reconstruction </t>
  </si>
  <si>
    <t>2021-36
Peninsula Road Street and Utility Improvements</t>
  </si>
  <si>
    <t>2022-03
Vicksburg Lane Improvements</t>
  </si>
  <si>
    <t>2021-04
Crystal 2021 Utility Reconstruction (Louisiana Avenue Culvert)</t>
  </si>
  <si>
    <t>Project included 5 new sump manholes with SAFL baffles for pretreatment</t>
  </si>
  <si>
    <r>
      <rPr>
        <vertAlign val="superscript"/>
        <sz val="11"/>
        <color theme="1"/>
        <rFont val="Calibri"/>
        <family val="2"/>
        <scheme val="minor"/>
      </rPr>
      <t>9</t>
    </r>
    <r>
      <rPr>
        <sz val="11"/>
        <color theme="1"/>
        <rFont val="Calibri"/>
        <family val="2"/>
        <scheme val="minor"/>
      </rPr>
      <t xml:space="preserve"> Where the entire water quality volume cannot be treated within the existing right-of-way, a reasonable attempt to obtain additional right-of-way, easement, or other permission to treat the stormwater during the project planning process must be made. Volume reduction practices must be considered first, as described in item 20.8. Volume reduction practices are not required if the practices cannot be provided cost effectively. If additional right-of-way, easements, or other permission cannot be obtained, owners of construction activity must maximize the treatment of the water quality volume prior to discharge from the MS4.</t>
    </r>
  </si>
  <si>
    <t xml:space="preserve">1 = Poor Soils                                                               2 = High Groundwater
3 = Space (Right of Way) Constraints                 4 = Infiltration &amp; Inflow Concerns
5 = Drinking Water Management Areas            6 = Karst Areas
7 = Contaminated Soils                                            8 = Shallow Bedrock
9 = Other </t>
  </si>
  <si>
    <t>August 2017 to September 2018 totals</t>
  </si>
  <si>
    <t xml:space="preserve">TOTAL </t>
  </si>
  <si>
    <t>October 2018 to October 2020 totals</t>
  </si>
  <si>
    <t>November 2020 to October 2022 totals</t>
  </si>
  <si>
    <t>Assuming Previous (2015) BCWMC Requirement:</t>
  </si>
  <si>
    <t>MIDS Treatment: Capture &amp; retain larger of 1.1 inches off the net increase in impervious – or – 0.55 inches off the new/fully reconstructed impervious (acre-feet).  Follow flexible treatment options if volume reduction is not feasible or not allowed. (Assumed larger of two for figures to right)</t>
  </si>
  <si>
    <t>Assuming Current BCWMC Requirement:</t>
  </si>
  <si>
    <t>Assuming Current MPCA MS4 General Permit Requirement:</t>
  </si>
  <si>
    <r>
      <t>The water quality volume must be calculated as the larger of 1 inch times the new impervious surface or 0.5 inches times the sum of the new and the fully reconstructed impervious surface (acre-feet) (Assumed larger of two for figures to right.) If not feasible, maximize the treatment of the water quality volume prior to discharge from the MS4.</t>
    </r>
    <r>
      <rPr>
        <vertAlign val="superscript"/>
        <sz val="11"/>
        <rFont val="Calibri"/>
        <family val="2"/>
      </rPr>
      <t>9</t>
    </r>
  </si>
  <si>
    <t>Estimated Water Quality Treatment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</si>
</sst>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name val="Calibri"/>
      <family val="2"/>
      <scheme val="minor"/>
    </font>
    <font>
      <sz val="11"/>
      <name val="Calibri"/>
      <family val="2"/>
    </font>
    <font>
      <vertAlign val="superscript"/>
      <sz val="11"/>
      <name val="Calibri"/>
      <family val="2"/>
    </font>
    <font>
      <vertAlign val="superscript"/>
      <sz val="11"/>
      <color theme="1"/>
      <name val="Calibri"/>
      <family val="2"/>
    </font>
    <font>
      <sz val="11"/>
      <color theme="1"/>
      <name val="Calibri"/>
      <family val="2"/>
    </font>
    <font>
      <b/>
      <sz val="11"/>
      <color theme="1"/>
      <name val="Calibri"/>
      <family val="2"/>
      <scheme val="minor"/>
    </font>
    <font>
      <u/>
      <sz val="11"/>
      <color theme="10"/>
      <name val="Calibri"/>
      <family val="2"/>
      <scheme val="minor"/>
    </font>
    <font>
      <b/>
      <sz val="11"/>
      <name val="Calibri"/>
      <family val="2"/>
    </font>
    <font>
      <sz val="11"/>
      <color theme="1"/>
      <name val="Calibri"/>
      <family val="2"/>
      <scheme val="minor"/>
    </font>
    <font>
      <b/>
      <sz val="11"/>
      <name val="Calibri"/>
      <family val="2"/>
      <scheme val="minor"/>
    </font>
    <font>
      <vertAlign val="superscript"/>
      <sz val="11"/>
      <color theme="1"/>
      <name val="Calibri"/>
      <family val="2"/>
      <scheme val="minor"/>
    </font>
    <font>
      <sz val="11"/>
      <color rgb="FFFF0000"/>
      <name val="Calibri"/>
      <family val="2"/>
      <scheme val="minor"/>
    </font>
    <font>
      <vertAlign val="superscrip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7" fillId="0" borderId="0" applyNumberFormat="0" applyFill="0" applyBorder="0" applyAlignment="0" applyProtection="0"/>
    <xf numFmtId="9" fontId="9" fillId="0" borderId="0" applyFont="0" applyFill="0" applyBorder="0" applyAlignment="0" applyProtection="0"/>
  </cellStyleXfs>
  <cellXfs count="78">
    <xf numFmtId="0" fontId="0" fillId="0" borderId="0" xfId="0"/>
    <xf numFmtId="0" fontId="0" fillId="0" borderId="0" xfId="0" applyFont="1"/>
    <xf numFmtId="2"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ill="1"/>
    <xf numFmtId="0" fontId="1" fillId="0" borderId="1" xfId="0" applyFont="1" applyFill="1" applyBorder="1" applyAlignment="1">
      <alignment wrapText="1"/>
    </xf>
    <xf numFmtId="0" fontId="2" fillId="0" borderId="1" xfId="0" applyFont="1" applyFill="1" applyBorder="1" applyAlignment="1">
      <alignment wrapText="1"/>
    </xf>
    <xf numFmtId="0" fontId="0" fillId="0" borderId="0" xfId="0" applyFill="1" applyBorder="1"/>
    <xf numFmtId="0" fontId="6" fillId="0" borderId="1" xfId="0" applyFont="1" applyFill="1" applyBorder="1"/>
    <xf numFmtId="0" fontId="6" fillId="0" borderId="1" xfId="0" applyFont="1" applyBorder="1"/>
    <xf numFmtId="0" fontId="7" fillId="0" borderId="1" xfId="1" applyBorder="1"/>
    <xf numFmtId="0" fontId="6" fillId="0" borderId="2" xfId="0" applyFont="1" applyFill="1" applyBorder="1"/>
    <xf numFmtId="0" fontId="1" fillId="0" borderId="2" xfId="0" applyFont="1" applyFill="1" applyBorder="1" applyAlignment="1">
      <alignment wrapText="1"/>
    </xf>
    <xf numFmtId="0" fontId="2" fillId="0" borderId="2" xfId="0" applyFont="1" applyFill="1" applyBorder="1" applyAlignment="1">
      <alignment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6" fillId="0" borderId="3" xfId="0" applyFont="1" applyFill="1" applyBorder="1"/>
    <xf numFmtId="0" fontId="0" fillId="0" borderId="0" xfId="0" applyAlignment="1">
      <alignment horizontal="center"/>
    </xf>
    <xf numFmtId="1" fontId="2" fillId="2" borderId="1" xfId="0" applyNumberFormat="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0" fillId="0" borderId="0" xfId="0" applyFont="1" applyAlignment="1">
      <alignment horizontal="right"/>
    </xf>
    <xf numFmtId="0" fontId="0" fillId="0" borderId="0" xfId="0" applyFont="1"/>
    <xf numFmtId="0" fontId="2" fillId="2" borderId="1" xfId="0" applyFont="1" applyFill="1" applyBorder="1" applyAlignment="1">
      <alignment horizontal="left" vertical="center" wrapText="1"/>
    </xf>
    <xf numFmtId="0" fontId="1" fillId="0" borderId="0" xfId="0" applyFont="1" applyFill="1" applyAlignment="1">
      <alignment textRotation="90"/>
    </xf>
    <xf numFmtId="0" fontId="1" fillId="0" borderId="0" xfId="0" applyFont="1" applyFill="1"/>
    <xf numFmtId="2" fontId="8"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xf numFmtId="2" fontId="2" fillId="0" borderId="0"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1" fillId="3" borderId="1" xfId="0" applyFont="1" applyFill="1" applyBorder="1" applyAlignment="1">
      <alignment textRotation="90" wrapText="1"/>
    </xf>
    <xf numFmtId="0" fontId="2" fillId="3" borderId="1" xfId="0" applyFont="1" applyFill="1" applyBorder="1" applyAlignment="1">
      <alignment textRotation="90" wrapText="1"/>
    </xf>
    <xf numFmtId="0" fontId="10" fillId="3" borderId="1" xfId="0" applyFont="1" applyFill="1" applyBorder="1" applyAlignment="1">
      <alignment textRotation="90" wrapText="1"/>
    </xf>
    <xf numFmtId="0" fontId="0" fillId="0" borderId="0" xfId="0" applyFont="1" applyFill="1"/>
    <xf numFmtId="0" fontId="0" fillId="0" borderId="0" xfId="0" applyFont="1"/>
    <xf numFmtId="0" fontId="0" fillId="0" borderId="0" xfId="0" applyFont="1" applyFill="1"/>
    <xf numFmtId="0" fontId="12" fillId="0" borderId="0" xfId="0" applyFont="1" applyFill="1" applyAlignment="1">
      <alignment textRotation="90"/>
    </xf>
    <xf numFmtId="0" fontId="2" fillId="0" borderId="7"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9" fontId="2" fillId="2" borderId="1" xfId="2" applyFont="1" applyFill="1" applyBorder="1" applyAlignment="1">
      <alignment horizontal="center" vertical="center" wrapText="1"/>
    </xf>
    <xf numFmtId="0" fontId="1" fillId="2" borderId="0" xfId="0" quotePrefix="1" applyFont="1" applyFill="1" applyAlignment="1">
      <alignment horizontal="center" vertical="center"/>
    </xf>
    <xf numFmtId="0" fontId="1" fillId="0" borderId="0" xfId="0" applyFont="1"/>
    <xf numFmtId="0" fontId="0" fillId="0" borderId="0" xfId="0" applyFont="1" applyAlignment="1"/>
    <xf numFmtId="0" fontId="10" fillId="4" borderId="1" xfId="0" applyFont="1" applyFill="1" applyBorder="1" applyAlignment="1">
      <alignment horizontal="center" vertical="center" textRotation="90" wrapText="1"/>
    </xf>
    <xf numFmtId="2" fontId="10" fillId="4" borderId="3" xfId="0" applyNumberFormat="1" applyFont="1" applyFill="1" applyBorder="1" applyAlignment="1">
      <alignment horizontal="center" vertical="center" wrapText="1"/>
    </xf>
    <xf numFmtId="0" fontId="10" fillId="4" borderId="6" xfId="0" applyFont="1" applyFill="1" applyBorder="1" applyAlignment="1">
      <alignment horizontal="center" vertical="center" textRotation="90" wrapText="1"/>
    </xf>
    <xf numFmtId="0" fontId="1" fillId="4" borderId="0" xfId="0" applyFont="1" applyFill="1"/>
    <xf numFmtId="0" fontId="10" fillId="4" borderId="3" xfId="0" applyFont="1" applyFill="1" applyBorder="1" applyAlignment="1">
      <alignment horizontal="center" vertical="center" textRotation="90" wrapText="1"/>
    </xf>
    <xf numFmtId="0" fontId="10" fillId="4" borderId="1" xfId="0" applyFont="1" applyFill="1" applyBorder="1" applyAlignment="1">
      <alignment vertical="center" textRotation="90"/>
    </xf>
    <xf numFmtId="2" fontId="8" fillId="4" borderId="0" xfId="0" quotePrefix="1"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9" fontId="8" fillId="4" borderId="1" xfId="2" applyFont="1" applyFill="1" applyBorder="1" applyAlignment="1">
      <alignment horizontal="center" vertical="center" wrapText="1"/>
    </xf>
    <xf numFmtId="0" fontId="10" fillId="4" borderId="0" xfId="0" applyFont="1" applyFill="1"/>
    <xf numFmtId="0" fontId="2" fillId="3" borderId="1" xfId="0" applyFont="1" applyFill="1" applyBorder="1" applyAlignment="1">
      <alignment horizontal="center" vertical="center" wrapText="1"/>
    </xf>
    <xf numFmtId="0" fontId="4" fillId="0" borderId="0" xfId="0" applyFont="1" applyAlignment="1">
      <alignment vertical="center"/>
    </xf>
    <xf numFmtId="0" fontId="0" fillId="0" borderId="0" xfId="0" applyFont="1" applyFill="1"/>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vertical="center" wrapText="1"/>
    </xf>
    <xf numFmtId="1" fontId="2" fillId="0" borderId="4"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0" fontId="0" fillId="0" borderId="0" xfId="0" applyFont="1"/>
    <xf numFmtId="0" fontId="5" fillId="0" borderId="8" xfId="0" applyFont="1" applyBorder="1" applyAlignment="1">
      <alignment vertical="center"/>
    </xf>
    <xf numFmtId="0" fontId="4" fillId="0" borderId="8" xfId="0" applyFont="1" applyBorder="1" applyAlignment="1">
      <alignment vertical="center"/>
    </xf>
    <xf numFmtId="0" fontId="5" fillId="0" borderId="0" xfId="0" applyFont="1" applyAlignment="1">
      <alignment vertical="center"/>
    </xf>
    <xf numFmtId="0" fontId="1" fillId="3" borderId="5"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6" xfId="0" applyFont="1" applyFill="1" applyBorder="1" applyAlignment="1">
      <alignment horizontal="center" vertical="center" textRotation="90" wrapText="1"/>
    </xf>
    <xf numFmtId="0" fontId="0" fillId="0" borderId="0" xfId="0" applyFont="1" applyAlignment="1">
      <alignment horizontal="lef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Gabrielle T. Campagnola" id="{C40B5489-9D48-41C7-BE0D-B29FC68BB18A}" userId="S::GCampagnola@barr.com::237d8cf8-0109-47de-8a5f-5571bb3ecff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 dT="2022-11-09T21:22:26.81" personId="{C40B5489-9D48-41C7-BE0D-B29FC68BB18A}" id="{D484811D-AA55-44E4-9FC1-8F0A9E6B4A28}">
    <text>Hide when finalize, purpose is to show change in loading between presenting data at meetings</text>
  </threadedComment>
  <threadedComment ref="AE1" dT="2022-11-09T21:22:31.06" personId="{C40B5489-9D48-41C7-BE0D-B29FC68BB18A}" id="{C4DF9BC4-8A49-4BAA-87C2-60AA854C37EC}">
    <text>Hide when finalize, purpose is to show change in loading between presenting data at meetings</text>
  </threadedComment>
  <threadedComment ref="AP1" dT="2022-11-09T21:22:45.76" personId="{C40B5489-9D48-41C7-BE0D-B29FC68BB18A}" id="{48AA1EF1-215B-4933-A665-C01F6E564AED}">
    <text>Hide when finalize, purpose is to show change in loading between presenting data at meetings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hyperlink" Target="../../../../Users/Laura/AppData/Local/Microsoft/Windows/INetCache/Content.Outlook/AppData/Local/Microsoft/Users/JPP/Plat%20Reviews/2018/2018-11%20CenterPoint%20Energy%20Boone%20Ave%20N%20Mill" TargetMode="External"/><Relationship Id="rId13" Type="http://schemas.openxmlformats.org/officeDocument/2006/relationships/hyperlink" Target="../../../../Users/Laura/AppData/Local/Microsoft/Windows/INetCache/Content.Outlook/AppData/Local/Microsoft/Users/JPP/Plat%20Reviews/2018/2018-30%20Winpark%20Drive%20Infrastructure%20Improvements" TargetMode="External"/><Relationship Id="rId18" Type="http://schemas.openxmlformats.org/officeDocument/2006/relationships/hyperlink" Target="../../../../Users/Laura/AppData/Local/Microsoft/Windows/INetCache/Content.Outlook/AppData/Local/Microsoft/Users/JPP/Plat%20Reviews/2019/2019-10%20Ridgedale%20Drive" TargetMode="External"/><Relationship Id="rId26" Type="http://schemas.openxmlformats.org/officeDocument/2006/relationships/printerSettings" Target="../printerSettings/printerSettings2.bin"/><Relationship Id="rId3" Type="http://schemas.openxmlformats.org/officeDocument/2006/relationships/hyperlink" Target="../../../../Users/Laura/AppData/Local/Microsoft/Windows/INetCache/Content.Outlook/AppData/Local/Microsoft/Users/JPP/Plat%20Reviews/2018/2018-04%20GV%202018%20PMP" TargetMode="External"/><Relationship Id="rId21" Type="http://schemas.openxmlformats.org/officeDocument/2006/relationships/hyperlink" Target="../../../../Users/Laura/AppData/Local/Microsoft/Windows/INetCache/Content.Outlook/AppData/Local/Microsoft/Users/JPP/Plat%20Reviews/2020/2020-01%20Golden%20Valley%202020%20PMP" TargetMode="External"/><Relationship Id="rId7" Type="http://schemas.openxmlformats.org/officeDocument/2006/relationships/hyperlink" Target="../../../../Users/Laura/AppData/Local/Microsoft/Windows/INetCache/Content.Outlook/AppData/Local/Microsoft/Users/JPP/Plat%20Reviews/2018/2018-09%20CenterPoint%20Energy%202018%20MBLC" TargetMode="External"/><Relationship Id="rId12" Type="http://schemas.openxmlformats.org/officeDocument/2006/relationships/hyperlink" Target="../../../../Users/Laura/AppData/Local/Microsoft/Windows/INetCache/Content.Outlook/AppData/Local/Microsoft/Users/JPP/Plat%20Reviews/2018/2018-22%20Sanitary%20&amp;%20SS%20Rehab%2015th%20Ave%20&amp;%20TH55" TargetMode="External"/><Relationship Id="rId17" Type="http://schemas.openxmlformats.org/officeDocument/2006/relationships/hyperlink" Target="../../../../Users/Laura/AppData/Local/Microsoft/Windows/INetCache/Content.Outlook/AppData/Local/Microsoft/Users/JPP/Plat%20Reviews/2019/2019-05%20Candlelight%20Terrace%20St.%20Reconstruction" TargetMode="External"/><Relationship Id="rId25" Type="http://schemas.openxmlformats.org/officeDocument/2006/relationships/hyperlink" Target="../../../../Users/Laura/AppData/Local/Microsoft/Windows/INetCache/Content.Outlook/AppData/Local/Microsoft/Users/JPP/Plat%20Reviews/2020/2020-13%20West%20Broadway%20Ave%20(CSAH81)%20Bridges%20Recon" TargetMode="External"/><Relationship Id="rId2" Type="http://schemas.openxmlformats.org/officeDocument/2006/relationships/hyperlink" Target="../../../../Users/Laura/AppData/Local/Microsoft/Windows/INetCache/Content.Outlook/AppData/Local/Microsoft/Users/JPP/Plat%20Reviews/2018/2018-02%20Hwy%2055%20Frontage%20Rd%20Reconstruction" TargetMode="External"/><Relationship Id="rId16" Type="http://schemas.openxmlformats.org/officeDocument/2006/relationships/hyperlink" Target="../../../../Users/Laura/AppData/Local/Microsoft/Windows/INetCache/Content.Outlook/AppData/Local/Microsoft/Users/JPP/Plat%20Reviews/2019/2019-04%20CenterPoint%20MBLSW" TargetMode="External"/><Relationship Id="rId20" Type="http://schemas.openxmlformats.org/officeDocument/2006/relationships/hyperlink" Target="../../../../Users/Laura/AppData/Local/Microsoft/Windows/INetCache/Content.Outlook/AppData/Local/Microsoft/Users/JPP/Plat%20Reviews/2019/2019-28%20Plymouth%202020%20Street%20Reconstruction" TargetMode="External"/><Relationship Id="rId1" Type="http://schemas.openxmlformats.org/officeDocument/2006/relationships/hyperlink" Target="../../../../Users/Laura/AppData/Local/Microsoft/Windows/INetCache/Content.Outlook/AppData/Local/Microsoft/Users/JPP/Plat%20Reviews/2017/2017-33%20Metro%20Transit%20C%20Line%20BRT" TargetMode="External"/><Relationship Id="rId6" Type="http://schemas.openxmlformats.org/officeDocument/2006/relationships/hyperlink" Target="../../../../Users/Laura/AppData/Local/Microsoft/Windows/INetCache/Content.Outlook/AppData/Local/Microsoft/Users/JPP/Plat%20Reviews/2018/2018-08%20Kilmer%20Park%20Street%20Reconstruction" TargetMode="External"/><Relationship Id="rId11" Type="http://schemas.openxmlformats.org/officeDocument/2006/relationships/hyperlink" Target="../../../../Users/Laura/AppData/Local/Microsoft/Windows/INetCache/Content.Outlook/AppData/Local/Microsoft/Users/JPP/Plat%20Reviews/2018/2018-21%20MCES%20Golden%20Valley%20Interceptor" TargetMode="External"/><Relationship Id="rId24" Type="http://schemas.openxmlformats.org/officeDocument/2006/relationships/hyperlink" Target="../../../../Users/Laura/AppData/Local/Microsoft/Windows/INetCache/Content.Outlook/AppData/Local/Microsoft/Users/JPP/Plat%20Reviews/2020/2020-12%20New%20Hope%202020%20Infrastructure%20Impr" TargetMode="External"/><Relationship Id="rId5" Type="http://schemas.openxmlformats.org/officeDocument/2006/relationships/hyperlink" Target="../../../../Users/Laura/AppData/Local/Microsoft/Windows/INetCache/Content.Outlook/AppData/Local/Microsoft/Users/JPP/Plat%20Reviews/2018/2018-07%20Toledo-Scott%20Avenue%20Reconstruction" TargetMode="External"/><Relationship Id="rId15" Type="http://schemas.openxmlformats.org/officeDocument/2006/relationships/hyperlink" Target="../../../../Users/Laura/AppData/Local/Microsoft/Windows/INetCache/Content.Outlook/AppData/Local/Microsoft/Users/JPP/Plat%20Reviews/2019/2019-02%20Golden%20Valley%202019%20PMP" TargetMode="External"/><Relationship Id="rId23" Type="http://schemas.openxmlformats.org/officeDocument/2006/relationships/hyperlink" Target="../../../../Users/Laura/AppData/Local/Microsoft/Windows/INetCache/Content.Outlook/AppData/Local/Microsoft/Users/JPP/Plat%20Reviews/2020/2020-07%20Crystal%202020%20Utility%20Reconstruction" TargetMode="External"/><Relationship Id="rId10" Type="http://schemas.openxmlformats.org/officeDocument/2006/relationships/hyperlink" Target="../../../../Users/Laura/AppData/Local/Microsoft/Windows/INetCache/Content.Outlook/AppData/Local/Microsoft/Users/JPP/Plat%20Reviews/2018/2018-18%20MBLC%20Golden%20Valley%20Road" TargetMode="External"/><Relationship Id="rId19" Type="http://schemas.openxmlformats.org/officeDocument/2006/relationships/hyperlink" Target="../../../../Users/Laura/AppData/Local/Microsoft/Windows/INetCache/Content.Outlook/AppData/Local/Microsoft/Users/JPP/Plat%20Reviews/2019/2019-12%20Theo%20Wirth%20Golf%20Course%20Cart%20Paths" TargetMode="External"/><Relationship Id="rId4" Type="http://schemas.openxmlformats.org/officeDocument/2006/relationships/hyperlink" Target="../../../../Users/Laura/AppData/Local/Microsoft/Windows/INetCache/Content.Outlook/AppData/Local/Microsoft/Users/JPP/Plat%20Reviews/2018/2018-05%20Luce%20Line%20Regional%20Trail%20Reconstruction" TargetMode="External"/><Relationship Id="rId9" Type="http://schemas.openxmlformats.org/officeDocument/2006/relationships/hyperlink" Target="../../../../Users/Laura/AppData/Local/Microsoft/Windows/INetCache/Content.Outlook/AppData/Local/Microsoft/Users/JPP/Plat%20Reviews/2018/2018-15%20TH%2055%20West%20Improvements" TargetMode="External"/><Relationship Id="rId14" Type="http://schemas.openxmlformats.org/officeDocument/2006/relationships/hyperlink" Target="../../../../Users/Laura/AppData/Local/Microsoft/Windows/INetCache/Content.Outlook/AppData/Local/Microsoft/Users/JPP/Plat%20Reviews/2018/2018-31%20CSAH%209%20(Rockford%20Road)%20and%20I-494%20Interchange" TargetMode="External"/><Relationship Id="rId22" Type="http://schemas.openxmlformats.org/officeDocument/2006/relationships/hyperlink" Target="../../../../Users/Laura/AppData/Local/Microsoft/Windows/INetCache/Content.Outlook/AppData/Local/Microsoft/Users/JPP/Plat%20Reviews/2020/2020-04%20CenterPoint%20Energy%202020%20MBLNW%20Winnetk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40"/>
  <sheetViews>
    <sheetView tabSelected="1" zoomScaleNormal="100" zoomScaleSheetLayoutView="85" zoomScalePageLayoutView="85" workbookViewId="0">
      <selection activeCell="C11" sqref="C11"/>
    </sheetView>
  </sheetViews>
  <sheetFormatPr defaultColWidth="9.109375" defaultRowHeight="14.4" x14ac:dyDescent="0.3"/>
  <cols>
    <col min="1" max="1" width="15.88671875" style="1" customWidth="1"/>
    <col min="2" max="2" width="18.5546875" style="1" customWidth="1"/>
    <col min="3" max="3" width="81.88671875" style="1" customWidth="1"/>
    <col min="4" max="14" width="6.6640625" style="1" customWidth="1"/>
    <col min="15" max="15" width="6.6640625" style="53" customWidth="1"/>
    <col min="16" max="16" width="6.5546875" style="1" bestFit="1" customWidth="1"/>
    <col min="17" max="18" width="6.6640625" style="1" customWidth="1"/>
    <col min="19" max="19" width="6.88671875" style="1" customWidth="1"/>
    <col min="20" max="26" width="6.6640625" style="1" customWidth="1"/>
    <col min="27" max="28" width="6.5546875" style="1" customWidth="1"/>
    <col min="29" max="30" width="6.6640625" style="1" customWidth="1"/>
    <col min="31" max="31" width="6.6640625" style="53" customWidth="1"/>
    <col min="32" max="32" width="6.5546875" style="41" bestFit="1" customWidth="1"/>
    <col min="33" max="41" width="6.6640625" style="48" customWidth="1"/>
    <col min="42" max="42" width="6" style="59" bestFit="1" customWidth="1"/>
    <col min="43" max="43" width="6.6640625" style="1" customWidth="1"/>
    <col min="44" max="44" width="9.109375" style="1" customWidth="1"/>
    <col min="45" max="16384" width="9.109375" style="1"/>
  </cols>
  <sheetData>
    <row r="1" spans="1:63" s="28" customFormat="1" ht="275.39999999999998" customHeight="1" x14ac:dyDescent="0.3">
      <c r="A1" s="64" t="s">
        <v>0</v>
      </c>
      <c r="B1" s="64"/>
      <c r="C1" s="64"/>
      <c r="D1" s="37" t="s">
        <v>11</v>
      </c>
      <c r="E1" s="37" t="s">
        <v>12</v>
      </c>
      <c r="F1" s="37" t="s">
        <v>13</v>
      </c>
      <c r="G1" s="37" t="s">
        <v>14</v>
      </c>
      <c r="H1" s="37" t="s">
        <v>15</v>
      </c>
      <c r="I1" s="37" t="s">
        <v>16</v>
      </c>
      <c r="J1" s="37" t="s">
        <v>17</v>
      </c>
      <c r="K1" s="37" t="s">
        <v>18</v>
      </c>
      <c r="L1" s="37" t="s">
        <v>19</v>
      </c>
      <c r="M1" s="37" t="s">
        <v>20</v>
      </c>
      <c r="N1" s="37" t="s">
        <v>21</v>
      </c>
      <c r="O1" s="50" t="s">
        <v>186</v>
      </c>
      <c r="P1" s="74" t="s">
        <v>37</v>
      </c>
      <c r="Q1" s="37" t="s">
        <v>22</v>
      </c>
      <c r="R1" s="37" t="s">
        <v>23</v>
      </c>
      <c r="S1" s="37" t="s">
        <v>24</v>
      </c>
      <c r="T1" s="37" t="s">
        <v>25</v>
      </c>
      <c r="U1" s="37" t="s">
        <v>26</v>
      </c>
      <c r="V1" s="37" t="s">
        <v>27</v>
      </c>
      <c r="W1" s="37" t="s">
        <v>28</v>
      </c>
      <c r="X1" s="37" t="s">
        <v>29</v>
      </c>
      <c r="Y1" s="37" t="s">
        <v>30</v>
      </c>
      <c r="Z1" s="37" t="s">
        <v>31</v>
      </c>
      <c r="AA1" s="37" t="s">
        <v>32</v>
      </c>
      <c r="AB1" s="38" t="s">
        <v>33</v>
      </c>
      <c r="AC1" s="38" t="s">
        <v>34</v>
      </c>
      <c r="AD1" s="37" t="s">
        <v>35</v>
      </c>
      <c r="AE1" s="50" t="s">
        <v>188</v>
      </c>
      <c r="AF1" s="74" t="s">
        <v>165</v>
      </c>
      <c r="AG1" s="37" t="s">
        <v>171</v>
      </c>
      <c r="AH1" s="37" t="s">
        <v>172</v>
      </c>
      <c r="AI1" s="37" t="s">
        <v>182</v>
      </c>
      <c r="AJ1" s="37" t="s">
        <v>176</v>
      </c>
      <c r="AK1" s="37" t="s">
        <v>177</v>
      </c>
      <c r="AL1" s="37" t="s">
        <v>178</v>
      </c>
      <c r="AM1" s="37" t="s">
        <v>179</v>
      </c>
      <c r="AN1" s="37" t="s">
        <v>180</v>
      </c>
      <c r="AO1" s="37" t="s">
        <v>181</v>
      </c>
      <c r="AP1" s="55" t="s">
        <v>189</v>
      </c>
      <c r="AQ1" s="39" t="s">
        <v>187</v>
      </c>
      <c r="AS1" s="43"/>
      <c r="AT1" s="27"/>
      <c r="AU1" s="27"/>
      <c r="AV1" s="27"/>
      <c r="AW1" s="27"/>
      <c r="AX1" s="27"/>
      <c r="AY1" s="27"/>
      <c r="AZ1" s="27"/>
      <c r="BA1" s="27"/>
      <c r="BB1" s="27"/>
      <c r="BC1" s="27"/>
      <c r="BD1" s="27"/>
      <c r="BE1" s="27"/>
      <c r="BF1" s="27"/>
      <c r="BG1" s="27"/>
      <c r="BH1" s="27"/>
      <c r="BI1" s="27"/>
      <c r="BJ1" s="27"/>
      <c r="BK1" s="27"/>
    </row>
    <row r="2" spans="1:63" s="31" customFormat="1" x14ac:dyDescent="0.3">
      <c r="A2" s="65" t="s">
        <v>1</v>
      </c>
      <c r="B2" s="63" t="s">
        <v>2</v>
      </c>
      <c r="C2" s="63"/>
      <c r="D2" s="2">
        <v>5.5</v>
      </c>
      <c r="E2" s="2">
        <v>1.5</v>
      </c>
      <c r="F2" s="2">
        <v>8.3699999999999992</v>
      </c>
      <c r="G2" s="2">
        <v>1.92</v>
      </c>
      <c r="H2" s="2">
        <v>3.4</v>
      </c>
      <c r="I2" s="2">
        <v>7.7</v>
      </c>
      <c r="J2" s="2">
        <v>1.8</v>
      </c>
      <c r="K2" s="2">
        <v>0.9</v>
      </c>
      <c r="L2" s="2">
        <v>2.66</v>
      </c>
      <c r="M2" s="2">
        <v>1.77</v>
      </c>
      <c r="N2" s="2">
        <v>4.42</v>
      </c>
      <c r="O2" s="51">
        <f t="shared" ref="O2:O11" si="0">SUM(D2:N2)</f>
        <v>39.940000000000005</v>
      </c>
      <c r="P2" s="75"/>
      <c r="Q2" s="2">
        <v>0.67</v>
      </c>
      <c r="R2" s="2">
        <v>3.9</v>
      </c>
      <c r="S2" s="2">
        <v>19.170000000000002</v>
      </c>
      <c r="T2" s="2">
        <v>11.03</v>
      </c>
      <c r="U2" s="2">
        <v>2.5</v>
      </c>
      <c r="V2" s="2">
        <v>1.61</v>
      </c>
      <c r="W2" s="2">
        <v>14.24</v>
      </c>
      <c r="X2" s="2">
        <v>7</v>
      </c>
      <c r="Y2" s="2">
        <v>20.7</v>
      </c>
      <c r="Z2" s="2">
        <v>7.9</v>
      </c>
      <c r="AA2" s="2">
        <v>4.5</v>
      </c>
      <c r="AB2" s="2">
        <v>4.09</v>
      </c>
      <c r="AC2" s="3">
        <v>14.08</v>
      </c>
      <c r="AD2" s="3">
        <v>7.4</v>
      </c>
      <c r="AE2" s="51">
        <f t="shared" ref="AE2:AE11" si="1">SUM(Q2:AD2)</f>
        <v>118.79000000000002</v>
      </c>
      <c r="AF2" s="75"/>
      <c r="AG2" s="3">
        <v>2.96</v>
      </c>
      <c r="AH2" s="3">
        <v>4.4000000000000004</v>
      </c>
      <c r="AI2" s="3">
        <v>2.2999999999999998</v>
      </c>
      <c r="AJ2" s="3">
        <v>1.2</v>
      </c>
      <c r="AK2" s="3">
        <v>8.08</v>
      </c>
      <c r="AL2" s="3">
        <v>2.94</v>
      </c>
      <c r="AM2" s="3">
        <v>9.8000000000000007</v>
      </c>
      <c r="AN2" s="3">
        <v>7.11</v>
      </c>
      <c r="AO2" s="3">
        <v>3.55</v>
      </c>
      <c r="AP2" s="56">
        <f t="shared" ref="AP2:AP11" si="2">SUM(AG2:AO2)</f>
        <v>42.339999999999996</v>
      </c>
      <c r="AQ2" s="36">
        <f t="shared" ref="AQ2:AQ11" si="3">SUM(D2:N2,Q2:AD2,AG2:AO2)</f>
        <v>201.07000000000008</v>
      </c>
      <c r="AR2" s="30"/>
    </row>
    <row r="3" spans="1:63" s="31" customFormat="1" x14ac:dyDescent="0.3">
      <c r="A3" s="65"/>
      <c r="B3" s="66" t="s">
        <v>3</v>
      </c>
      <c r="C3" s="66"/>
      <c r="D3" s="14">
        <v>5.4</v>
      </c>
      <c r="E3" s="14">
        <v>1.1499999999999999</v>
      </c>
      <c r="F3" s="14">
        <v>5.27</v>
      </c>
      <c r="G3" s="14">
        <v>0.76</v>
      </c>
      <c r="H3" s="14">
        <v>2.89</v>
      </c>
      <c r="I3" s="14">
        <v>4.58</v>
      </c>
      <c r="J3" s="14">
        <v>1.8</v>
      </c>
      <c r="K3" s="14">
        <v>0</v>
      </c>
      <c r="L3" s="14">
        <v>0.92</v>
      </c>
      <c r="M3" s="14">
        <v>1.77</v>
      </c>
      <c r="N3" s="14">
        <v>0.86</v>
      </c>
      <c r="O3" s="51">
        <f t="shared" si="0"/>
        <v>25.400000000000002</v>
      </c>
      <c r="P3" s="75"/>
      <c r="Q3" s="14">
        <v>0.16</v>
      </c>
      <c r="R3" s="14">
        <v>2.64</v>
      </c>
      <c r="S3" s="14">
        <v>5.91</v>
      </c>
      <c r="T3" s="14">
        <v>5.89</v>
      </c>
      <c r="U3" s="14">
        <v>2.5</v>
      </c>
      <c r="V3" s="14">
        <v>0.95</v>
      </c>
      <c r="W3" s="14">
        <v>8.94</v>
      </c>
      <c r="X3" s="14">
        <v>2.35</v>
      </c>
      <c r="Y3" s="14">
        <v>12.81</v>
      </c>
      <c r="Z3" s="14">
        <v>4.5599999999999996</v>
      </c>
      <c r="AA3" s="14">
        <v>4.5</v>
      </c>
      <c r="AB3" s="14">
        <v>1.95</v>
      </c>
      <c r="AC3" s="15">
        <v>6.08</v>
      </c>
      <c r="AD3" s="15">
        <v>3.64</v>
      </c>
      <c r="AE3" s="51">
        <f t="shared" si="1"/>
        <v>62.88000000000001</v>
      </c>
      <c r="AF3" s="75"/>
      <c r="AG3" s="15">
        <v>2.04</v>
      </c>
      <c r="AH3" s="15">
        <v>6.8</v>
      </c>
      <c r="AI3" s="15">
        <v>1.49</v>
      </c>
      <c r="AJ3" s="15">
        <v>1.0900000000000001</v>
      </c>
      <c r="AK3" s="15">
        <v>5.3</v>
      </c>
      <c r="AL3" s="15">
        <v>1.93</v>
      </c>
      <c r="AM3" s="15">
        <v>6.05</v>
      </c>
      <c r="AN3" s="15">
        <v>5.0999999999999996</v>
      </c>
      <c r="AO3" s="15">
        <v>10.32</v>
      </c>
      <c r="AP3" s="56">
        <f t="shared" si="2"/>
        <v>40.119999999999997</v>
      </c>
      <c r="AQ3" s="29">
        <f t="shared" si="3"/>
        <v>128.4</v>
      </c>
      <c r="AR3" s="30"/>
    </row>
    <row r="4" spans="1:63" s="31" customFormat="1" x14ac:dyDescent="0.3">
      <c r="A4" s="65"/>
      <c r="B4" s="63" t="s">
        <v>4</v>
      </c>
      <c r="C4" s="63"/>
      <c r="D4" s="2">
        <v>5</v>
      </c>
      <c r="E4" s="2">
        <v>1.17</v>
      </c>
      <c r="F4" s="2">
        <v>5.07</v>
      </c>
      <c r="G4" s="2">
        <v>0.73</v>
      </c>
      <c r="H4" s="2">
        <v>3</v>
      </c>
      <c r="I4" s="2">
        <v>4.96</v>
      </c>
      <c r="J4" s="2">
        <v>1.8</v>
      </c>
      <c r="K4" s="2">
        <v>0</v>
      </c>
      <c r="L4" s="2">
        <v>1.58</v>
      </c>
      <c r="M4" s="2">
        <v>1.77</v>
      </c>
      <c r="N4" s="2">
        <v>0.86</v>
      </c>
      <c r="O4" s="51">
        <f t="shared" si="0"/>
        <v>25.94</v>
      </c>
      <c r="P4" s="75"/>
      <c r="Q4" s="2">
        <v>0.16</v>
      </c>
      <c r="R4" s="2">
        <v>2.4300000000000002</v>
      </c>
      <c r="S4" s="2">
        <v>7.66</v>
      </c>
      <c r="T4" s="2">
        <v>5.64</v>
      </c>
      <c r="U4" s="2">
        <v>2.5</v>
      </c>
      <c r="V4" s="2">
        <v>0.92</v>
      </c>
      <c r="W4" s="2">
        <v>8.84</v>
      </c>
      <c r="X4" s="2">
        <v>3.85</v>
      </c>
      <c r="Y4" s="2">
        <v>13.76</v>
      </c>
      <c r="Z4" s="2">
        <v>4.32</v>
      </c>
      <c r="AA4" s="2">
        <v>4.5</v>
      </c>
      <c r="AB4" s="2">
        <v>1.74</v>
      </c>
      <c r="AC4" s="3">
        <v>6.08</v>
      </c>
      <c r="AD4" s="3">
        <v>3.41</v>
      </c>
      <c r="AE4" s="51">
        <f t="shared" si="1"/>
        <v>65.81</v>
      </c>
      <c r="AF4" s="75"/>
      <c r="AG4" s="3">
        <v>2.04</v>
      </c>
      <c r="AH4" s="3">
        <v>6.7</v>
      </c>
      <c r="AI4" s="3">
        <v>1.46</v>
      </c>
      <c r="AJ4" s="3">
        <v>1.1200000000000001</v>
      </c>
      <c r="AK4" s="3">
        <v>4.6500000000000004</v>
      </c>
      <c r="AL4" s="3">
        <v>1.68</v>
      </c>
      <c r="AM4" s="3">
        <v>5.63</v>
      </c>
      <c r="AN4" s="3">
        <v>4.96</v>
      </c>
      <c r="AO4" s="3">
        <v>10.26</v>
      </c>
      <c r="AP4" s="56">
        <f t="shared" si="2"/>
        <v>38.5</v>
      </c>
      <c r="AQ4" s="36">
        <f t="shared" si="3"/>
        <v>130.25</v>
      </c>
      <c r="AR4" s="30"/>
    </row>
    <row r="5" spans="1:63" s="31" customFormat="1" x14ac:dyDescent="0.3">
      <c r="A5" s="65"/>
      <c r="B5" s="66" t="s">
        <v>5</v>
      </c>
      <c r="C5" s="66"/>
      <c r="D5" s="14">
        <f>D4-D3</f>
        <v>-0.40000000000000036</v>
      </c>
      <c r="E5" s="14">
        <f t="shared" ref="E5:AB5" si="4">E4-E3</f>
        <v>2.0000000000000018E-2</v>
      </c>
      <c r="F5" s="14">
        <f t="shared" si="4"/>
        <v>-0.19999999999999929</v>
      </c>
      <c r="G5" s="14">
        <f t="shared" si="4"/>
        <v>-3.0000000000000027E-2</v>
      </c>
      <c r="H5" s="14">
        <f t="shared" si="4"/>
        <v>0.10999999999999988</v>
      </c>
      <c r="I5" s="14">
        <f t="shared" si="4"/>
        <v>0.37999999999999989</v>
      </c>
      <c r="J5" s="14">
        <f t="shared" si="4"/>
        <v>0</v>
      </c>
      <c r="K5" s="14">
        <f t="shared" si="4"/>
        <v>0</v>
      </c>
      <c r="L5" s="14">
        <f t="shared" si="4"/>
        <v>0.66</v>
      </c>
      <c r="M5" s="14">
        <f t="shared" si="4"/>
        <v>0</v>
      </c>
      <c r="N5" s="14">
        <f t="shared" si="4"/>
        <v>0</v>
      </c>
      <c r="O5" s="51">
        <f t="shared" si="0"/>
        <v>0.54000000000000015</v>
      </c>
      <c r="P5" s="75"/>
      <c r="Q5" s="14">
        <f t="shared" si="4"/>
        <v>0</v>
      </c>
      <c r="R5" s="14">
        <f t="shared" si="4"/>
        <v>-0.20999999999999996</v>
      </c>
      <c r="S5" s="14">
        <f t="shared" si="4"/>
        <v>1.75</v>
      </c>
      <c r="T5" s="14">
        <f t="shared" si="4"/>
        <v>-0.25</v>
      </c>
      <c r="U5" s="14">
        <f t="shared" si="4"/>
        <v>0</v>
      </c>
      <c r="V5" s="14">
        <f t="shared" si="4"/>
        <v>-2.9999999999999916E-2</v>
      </c>
      <c r="W5" s="14">
        <f t="shared" si="4"/>
        <v>-9.9999999999999645E-2</v>
      </c>
      <c r="X5" s="14">
        <f t="shared" si="4"/>
        <v>1.5</v>
      </c>
      <c r="Y5" s="14">
        <f t="shared" si="4"/>
        <v>0.94999999999999929</v>
      </c>
      <c r="Z5" s="14">
        <f t="shared" si="4"/>
        <v>-0.23999999999999932</v>
      </c>
      <c r="AA5" s="14">
        <f t="shared" si="4"/>
        <v>0</v>
      </c>
      <c r="AB5" s="14">
        <f t="shared" si="4"/>
        <v>-0.20999999999999996</v>
      </c>
      <c r="AC5" s="14">
        <f>AC4-AC3</f>
        <v>0</v>
      </c>
      <c r="AD5" s="14">
        <f>AD4-AD3</f>
        <v>-0.22999999999999998</v>
      </c>
      <c r="AE5" s="51">
        <f t="shared" si="1"/>
        <v>2.9300000000000006</v>
      </c>
      <c r="AF5" s="75"/>
      <c r="AG5" s="14">
        <v>0</v>
      </c>
      <c r="AH5" s="14">
        <v>-0.1</v>
      </c>
      <c r="AI5" s="14">
        <v>0.03</v>
      </c>
      <c r="AJ5" s="14">
        <v>0.03</v>
      </c>
      <c r="AK5" s="14">
        <v>-0.65</v>
      </c>
      <c r="AL5" s="14">
        <v>-0.25</v>
      </c>
      <c r="AM5" s="14">
        <v>-0.42</v>
      </c>
      <c r="AN5" s="14">
        <v>-0.14000000000000001</v>
      </c>
      <c r="AO5" s="14">
        <v>-0.06</v>
      </c>
      <c r="AP5" s="56">
        <f t="shared" si="2"/>
        <v>-1.56</v>
      </c>
      <c r="AQ5" s="29">
        <f t="shared" si="3"/>
        <v>1.9100000000000006</v>
      </c>
      <c r="AR5" s="32"/>
    </row>
    <row r="6" spans="1:63" s="31" customFormat="1" x14ac:dyDescent="0.3">
      <c r="A6" s="65"/>
      <c r="B6" s="63" t="s">
        <v>6</v>
      </c>
      <c r="C6" s="63"/>
      <c r="D6" s="2">
        <v>0</v>
      </c>
      <c r="E6" s="2">
        <v>0.02</v>
      </c>
      <c r="F6" s="2">
        <v>0</v>
      </c>
      <c r="G6" s="2">
        <v>0</v>
      </c>
      <c r="H6" s="2">
        <v>0.11</v>
      </c>
      <c r="I6" s="2">
        <v>0.38</v>
      </c>
      <c r="J6" s="2">
        <v>0</v>
      </c>
      <c r="K6" s="2">
        <v>0</v>
      </c>
      <c r="L6" s="2">
        <v>0.66</v>
      </c>
      <c r="M6" s="2">
        <v>0</v>
      </c>
      <c r="N6" s="2">
        <v>0</v>
      </c>
      <c r="O6" s="51">
        <f t="shared" si="0"/>
        <v>1.17</v>
      </c>
      <c r="P6" s="75"/>
      <c r="Q6" s="2">
        <v>0</v>
      </c>
      <c r="R6" s="2">
        <v>0</v>
      </c>
      <c r="S6" s="2">
        <v>1.76</v>
      </c>
      <c r="T6" s="2">
        <v>0</v>
      </c>
      <c r="U6" s="2">
        <v>0</v>
      </c>
      <c r="V6" s="2">
        <v>0</v>
      </c>
      <c r="W6" s="2">
        <v>0</v>
      </c>
      <c r="X6" s="2">
        <v>1.5</v>
      </c>
      <c r="Y6" s="2">
        <v>0.96</v>
      </c>
      <c r="Z6" s="2">
        <v>0</v>
      </c>
      <c r="AA6" s="2">
        <v>0</v>
      </c>
      <c r="AB6" s="2">
        <v>0</v>
      </c>
      <c r="AC6" s="3">
        <v>0</v>
      </c>
      <c r="AD6" s="3">
        <v>0</v>
      </c>
      <c r="AE6" s="51">
        <f t="shared" si="1"/>
        <v>4.22</v>
      </c>
      <c r="AF6" s="75"/>
      <c r="AG6" s="2">
        <v>0</v>
      </c>
      <c r="AH6" s="2">
        <v>0</v>
      </c>
      <c r="AI6" s="2">
        <v>0</v>
      </c>
      <c r="AJ6" s="3">
        <v>0.03</v>
      </c>
      <c r="AK6" s="2">
        <v>0</v>
      </c>
      <c r="AL6" s="2">
        <v>0</v>
      </c>
      <c r="AM6" s="2">
        <v>0</v>
      </c>
      <c r="AN6" s="2">
        <v>0</v>
      </c>
      <c r="AO6" s="2">
        <v>0</v>
      </c>
      <c r="AP6" s="56">
        <f t="shared" si="2"/>
        <v>0.03</v>
      </c>
      <c r="AQ6" s="36">
        <f t="shared" si="3"/>
        <v>5.42</v>
      </c>
      <c r="AR6" s="30"/>
    </row>
    <row r="7" spans="1:63" s="31" customFormat="1" x14ac:dyDescent="0.3">
      <c r="A7" s="65"/>
      <c r="B7" s="66" t="s">
        <v>7</v>
      </c>
      <c r="C7" s="66"/>
      <c r="D7" s="14">
        <v>5</v>
      </c>
      <c r="E7" s="14">
        <v>1.1499999999999999</v>
      </c>
      <c r="F7" s="14">
        <v>5.07</v>
      </c>
      <c r="G7" s="14">
        <v>0.73</v>
      </c>
      <c r="H7" s="14">
        <v>2.89</v>
      </c>
      <c r="I7" s="14">
        <v>4.58</v>
      </c>
      <c r="J7" s="14">
        <v>1.8</v>
      </c>
      <c r="K7" s="14">
        <v>0</v>
      </c>
      <c r="L7" s="14">
        <v>0.92</v>
      </c>
      <c r="M7" s="14">
        <v>1.77</v>
      </c>
      <c r="N7" s="14">
        <v>0.86</v>
      </c>
      <c r="O7" s="51">
        <f t="shared" si="0"/>
        <v>24.770000000000003</v>
      </c>
      <c r="P7" s="75"/>
      <c r="Q7" s="14">
        <v>0.16</v>
      </c>
      <c r="R7" s="14">
        <v>2.4300000000000002</v>
      </c>
      <c r="S7" s="14">
        <v>5.91</v>
      </c>
      <c r="T7" s="14">
        <v>5.64</v>
      </c>
      <c r="U7" s="14">
        <v>2.5</v>
      </c>
      <c r="V7" s="14">
        <v>0.92</v>
      </c>
      <c r="W7" s="14">
        <v>8.84</v>
      </c>
      <c r="X7" s="14">
        <v>2.35</v>
      </c>
      <c r="Y7" s="14">
        <v>12.81</v>
      </c>
      <c r="Z7" s="14">
        <v>4.32</v>
      </c>
      <c r="AA7" s="14">
        <v>4.5</v>
      </c>
      <c r="AB7" s="14">
        <v>1.74</v>
      </c>
      <c r="AC7" s="15">
        <v>6.08</v>
      </c>
      <c r="AD7" s="15">
        <v>2.56</v>
      </c>
      <c r="AE7" s="51">
        <f t="shared" si="1"/>
        <v>60.760000000000005</v>
      </c>
      <c r="AF7" s="75"/>
      <c r="AG7" s="15">
        <v>2.04</v>
      </c>
      <c r="AH7" s="15">
        <v>0.9</v>
      </c>
      <c r="AI7" s="15">
        <v>1.46</v>
      </c>
      <c r="AJ7" s="15">
        <v>1.0900000000000001</v>
      </c>
      <c r="AK7" s="15">
        <v>4.6500000000000004</v>
      </c>
      <c r="AL7" s="15">
        <v>1.68</v>
      </c>
      <c r="AM7" s="15">
        <v>5.63</v>
      </c>
      <c r="AN7" s="15">
        <v>4.96</v>
      </c>
      <c r="AO7" s="15">
        <v>0.93</v>
      </c>
      <c r="AP7" s="56">
        <f t="shared" si="2"/>
        <v>23.34</v>
      </c>
      <c r="AQ7" s="29">
        <f t="shared" si="3"/>
        <v>108.87000000000002</v>
      </c>
      <c r="AR7" s="30"/>
    </row>
    <row r="8" spans="1:63" s="31" customFormat="1" x14ac:dyDescent="0.3">
      <c r="A8" s="65"/>
      <c r="B8" s="63" t="s">
        <v>8</v>
      </c>
      <c r="C8" s="63"/>
      <c r="D8" s="2">
        <v>5</v>
      </c>
      <c r="E8" s="2">
        <v>1.17</v>
      </c>
      <c r="F8" s="2">
        <v>5.07</v>
      </c>
      <c r="G8" s="2">
        <v>0.73</v>
      </c>
      <c r="H8" s="2">
        <v>3</v>
      </c>
      <c r="I8" s="2">
        <v>4.96</v>
      </c>
      <c r="J8" s="2">
        <v>1.8</v>
      </c>
      <c r="K8" s="2">
        <v>0</v>
      </c>
      <c r="L8" s="2">
        <v>1.58</v>
      </c>
      <c r="M8" s="2">
        <v>1.77</v>
      </c>
      <c r="N8" s="2">
        <v>0.86</v>
      </c>
      <c r="O8" s="51">
        <f t="shared" si="0"/>
        <v>25.94</v>
      </c>
      <c r="P8" s="75"/>
      <c r="Q8" s="2">
        <v>0.16</v>
      </c>
      <c r="R8" s="2">
        <v>2.4300000000000002</v>
      </c>
      <c r="S8" s="2">
        <v>7.66</v>
      </c>
      <c r="T8" s="2">
        <v>5.64</v>
      </c>
      <c r="U8" s="2">
        <v>2.5</v>
      </c>
      <c r="V8" s="2">
        <v>0.92</v>
      </c>
      <c r="W8" s="2">
        <v>8.84</v>
      </c>
      <c r="X8" s="2">
        <v>3.85</v>
      </c>
      <c r="Y8" s="2">
        <v>13.76</v>
      </c>
      <c r="Z8" s="2">
        <v>4.32</v>
      </c>
      <c r="AA8" s="2">
        <v>4.5</v>
      </c>
      <c r="AB8" s="2">
        <v>1.74</v>
      </c>
      <c r="AC8" s="3">
        <v>6.08</v>
      </c>
      <c r="AD8" s="3">
        <v>2.56</v>
      </c>
      <c r="AE8" s="51">
        <f t="shared" si="1"/>
        <v>64.959999999999994</v>
      </c>
      <c r="AF8" s="75"/>
      <c r="AG8" s="3">
        <v>2.04</v>
      </c>
      <c r="AH8" s="3">
        <v>0.9</v>
      </c>
      <c r="AI8" s="3">
        <v>1.46</v>
      </c>
      <c r="AJ8" s="3">
        <v>1.1200000000000001</v>
      </c>
      <c r="AK8" s="3">
        <v>4.6500000000000004</v>
      </c>
      <c r="AL8" s="3">
        <v>1.68</v>
      </c>
      <c r="AM8" s="3">
        <v>5.63</v>
      </c>
      <c r="AN8" s="3">
        <v>4.96</v>
      </c>
      <c r="AO8" s="3">
        <v>0.93</v>
      </c>
      <c r="AP8" s="56">
        <f t="shared" si="2"/>
        <v>23.37</v>
      </c>
      <c r="AQ8" s="36">
        <f t="shared" si="3"/>
        <v>114.27000000000002</v>
      </c>
      <c r="AR8" s="30"/>
    </row>
    <row r="9" spans="1:63" s="31" customFormat="1" ht="57.6" x14ac:dyDescent="0.3">
      <c r="A9" s="60" t="s">
        <v>190</v>
      </c>
      <c r="B9" s="15" t="s">
        <v>9</v>
      </c>
      <c r="C9" s="33" t="s">
        <v>191</v>
      </c>
      <c r="D9" s="15">
        <v>0.23</v>
      </c>
      <c r="E9" s="15">
        <v>0.05</v>
      </c>
      <c r="F9" s="15">
        <v>0.23</v>
      </c>
      <c r="G9" s="15" t="s">
        <v>158</v>
      </c>
      <c r="H9" s="15">
        <v>0.14000000000000001</v>
      </c>
      <c r="I9" s="15">
        <v>0.23</v>
      </c>
      <c r="J9" s="15">
        <v>0.08</v>
      </c>
      <c r="K9" s="15">
        <v>0</v>
      </c>
      <c r="L9" s="15">
        <v>7.0000000000000007E-2</v>
      </c>
      <c r="M9" s="15">
        <v>0.08</v>
      </c>
      <c r="N9" s="15">
        <v>0</v>
      </c>
      <c r="O9" s="51">
        <f t="shared" si="0"/>
        <v>1.1100000000000001</v>
      </c>
      <c r="P9" s="75"/>
      <c r="Q9" s="15" t="s">
        <v>158</v>
      </c>
      <c r="R9" s="15">
        <v>0.11</v>
      </c>
      <c r="S9" s="15">
        <v>0.35</v>
      </c>
      <c r="T9" s="15">
        <v>0.26</v>
      </c>
      <c r="U9" s="15">
        <v>0.11</v>
      </c>
      <c r="V9" s="15">
        <v>0</v>
      </c>
      <c r="W9" s="15">
        <v>0.41</v>
      </c>
      <c r="X9" s="15" t="s">
        <v>158</v>
      </c>
      <c r="Y9" s="15">
        <v>0.63</v>
      </c>
      <c r="Z9" s="15">
        <v>0.2</v>
      </c>
      <c r="AA9" s="15">
        <v>0.21</v>
      </c>
      <c r="AB9" s="15">
        <v>0.08</v>
      </c>
      <c r="AC9" s="15">
        <v>0.28000000000000003</v>
      </c>
      <c r="AD9" s="15">
        <v>0.12</v>
      </c>
      <c r="AE9" s="51">
        <f t="shared" si="1"/>
        <v>2.7600000000000007</v>
      </c>
      <c r="AF9" s="75"/>
      <c r="AG9" s="15">
        <v>0.09</v>
      </c>
      <c r="AH9" s="15">
        <v>0</v>
      </c>
      <c r="AI9" s="15">
        <v>7.0000000000000007E-2</v>
      </c>
      <c r="AJ9" s="15">
        <v>0.05</v>
      </c>
      <c r="AK9" s="15">
        <v>0.21</v>
      </c>
      <c r="AL9" s="15">
        <v>0.08</v>
      </c>
      <c r="AM9" s="15">
        <v>0.26</v>
      </c>
      <c r="AN9" s="15">
        <v>0.23</v>
      </c>
      <c r="AO9" s="15">
        <v>0</v>
      </c>
      <c r="AP9" s="56">
        <f t="shared" si="2"/>
        <v>0.99</v>
      </c>
      <c r="AQ9" s="29">
        <f t="shared" si="3"/>
        <v>4.8600000000000012</v>
      </c>
      <c r="AR9" s="30"/>
    </row>
    <row r="10" spans="1:63" s="31" customFormat="1" ht="43.2" x14ac:dyDescent="0.3">
      <c r="A10" s="60" t="s">
        <v>192</v>
      </c>
      <c r="B10" s="3" t="s">
        <v>10</v>
      </c>
      <c r="C10" s="26" t="s">
        <v>36</v>
      </c>
      <c r="D10" s="3">
        <v>0</v>
      </c>
      <c r="E10" s="3">
        <v>0</v>
      </c>
      <c r="F10" s="3">
        <v>0</v>
      </c>
      <c r="G10" s="3" t="s">
        <v>158</v>
      </c>
      <c r="H10" s="3">
        <v>0</v>
      </c>
      <c r="I10" s="3">
        <v>0</v>
      </c>
      <c r="J10" s="3">
        <v>0</v>
      </c>
      <c r="K10" s="3">
        <v>0</v>
      </c>
      <c r="L10" s="3">
        <v>0</v>
      </c>
      <c r="M10" s="3">
        <v>0</v>
      </c>
      <c r="N10" s="3">
        <v>0</v>
      </c>
      <c r="O10" s="51">
        <f t="shared" si="0"/>
        <v>0</v>
      </c>
      <c r="P10" s="75"/>
      <c r="Q10" s="3" t="s">
        <v>158</v>
      </c>
      <c r="R10" s="3">
        <v>0</v>
      </c>
      <c r="S10" s="3">
        <v>0.16</v>
      </c>
      <c r="T10" s="3">
        <v>0</v>
      </c>
      <c r="U10" s="3">
        <v>0</v>
      </c>
      <c r="V10" s="3">
        <v>0</v>
      </c>
      <c r="W10" s="3">
        <v>0</v>
      </c>
      <c r="X10" s="3" t="s">
        <v>158</v>
      </c>
      <c r="Y10" s="3">
        <v>0</v>
      </c>
      <c r="Z10" s="3">
        <v>0</v>
      </c>
      <c r="AA10" s="3">
        <v>0</v>
      </c>
      <c r="AB10" s="3">
        <v>0</v>
      </c>
      <c r="AC10" s="3">
        <v>0</v>
      </c>
      <c r="AD10" s="3">
        <v>0</v>
      </c>
      <c r="AE10" s="51">
        <f t="shared" si="1"/>
        <v>0.16</v>
      </c>
      <c r="AF10" s="75"/>
      <c r="AG10" s="3">
        <v>0</v>
      </c>
      <c r="AH10" s="3">
        <v>0</v>
      </c>
      <c r="AI10" s="3">
        <v>0</v>
      </c>
      <c r="AJ10" s="3">
        <v>0</v>
      </c>
      <c r="AK10" s="3">
        <v>0</v>
      </c>
      <c r="AL10" s="3">
        <v>0</v>
      </c>
      <c r="AM10" s="3">
        <v>0</v>
      </c>
      <c r="AN10" s="3">
        <v>0</v>
      </c>
      <c r="AO10" s="3">
        <v>0</v>
      </c>
      <c r="AP10" s="56">
        <f t="shared" si="2"/>
        <v>0</v>
      </c>
      <c r="AQ10" s="36">
        <f t="shared" si="3"/>
        <v>0.16</v>
      </c>
      <c r="AR10" s="30"/>
    </row>
    <row r="11" spans="1:63" s="42" customFormat="1" ht="72" x14ac:dyDescent="0.3">
      <c r="A11" s="60" t="s">
        <v>193</v>
      </c>
      <c r="B11" s="15" t="s">
        <v>175</v>
      </c>
      <c r="C11" s="33" t="s">
        <v>194</v>
      </c>
      <c r="D11" s="15">
        <v>0.21</v>
      </c>
      <c r="E11" s="15">
        <v>0.05</v>
      </c>
      <c r="F11" s="15">
        <v>0.21</v>
      </c>
      <c r="G11" s="15" t="s">
        <v>158</v>
      </c>
      <c r="H11" s="15">
        <v>0.13</v>
      </c>
      <c r="I11" s="15">
        <v>0.21</v>
      </c>
      <c r="J11" s="15">
        <v>0.08</v>
      </c>
      <c r="K11" s="15">
        <v>0</v>
      </c>
      <c r="L11" s="15">
        <v>7.0000000000000007E-2</v>
      </c>
      <c r="M11" s="15">
        <v>7.0000000000000007E-2</v>
      </c>
      <c r="N11" s="15">
        <v>0</v>
      </c>
      <c r="O11" s="51">
        <f t="shared" si="0"/>
        <v>1.03</v>
      </c>
      <c r="P11" s="75"/>
      <c r="Q11" s="15" t="s">
        <v>158</v>
      </c>
      <c r="R11" s="15">
        <v>0.1</v>
      </c>
      <c r="S11" s="15">
        <v>0.32</v>
      </c>
      <c r="T11" s="15">
        <v>0.24</v>
      </c>
      <c r="U11" s="15">
        <v>0.1</v>
      </c>
      <c r="V11" s="15">
        <v>0</v>
      </c>
      <c r="W11" s="15">
        <v>0.37</v>
      </c>
      <c r="X11" s="15" t="s">
        <v>158</v>
      </c>
      <c r="Y11" s="15">
        <v>0.56999999999999995</v>
      </c>
      <c r="Z11" s="15">
        <v>0.18</v>
      </c>
      <c r="AA11" s="15">
        <v>0.19</v>
      </c>
      <c r="AB11" s="15">
        <v>7.0000000000000007E-2</v>
      </c>
      <c r="AC11" s="15">
        <v>0.25</v>
      </c>
      <c r="AD11" s="15">
        <v>0.11</v>
      </c>
      <c r="AE11" s="51">
        <f t="shared" si="1"/>
        <v>2.4999999999999996</v>
      </c>
      <c r="AF11" s="75"/>
      <c r="AG11" s="15">
        <v>0.09</v>
      </c>
      <c r="AH11" s="15">
        <v>0</v>
      </c>
      <c r="AI11" s="15">
        <v>0.06</v>
      </c>
      <c r="AJ11" s="15">
        <v>0.05</v>
      </c>
      <c r="AK11" s="44">
        <v>0.2</v>
      </c>
      <c r="AL11" s="15">
        <v>7.0000000000000007E-2</v>
      </c>
      <c r="AM11" s="44">
        <v>0.23</v>
      </c>
      <c r="AN11" s="15">
        <v>0.2</v>
      </c>
      <c r="AO11" s="15">
        <v>0</v>
      </c>
      <c r="AP11" s="56">
        <f t="shared" si="2"/>
        <v>0.90000000000000013</v>
      </c>
      <c r="AQ11" s="29">
        <f t="shared" si="3"/>
        <v>4.43</v>
      </c>
      <c r="AR11" s="30"/>
    </row>
    <row r="12" spans="1:63" s="31" customFormat="1" ht="16.2" x14ac:dyDescent="0.3">
      <c r="A12" s="64" t="s">
        <v>154</v>
      </c>
      <c r="B12" s="64"/>
      <c r="C12" s="64"/>
      <c r="D12" s="3" t="s">
        <v>139</v>
      </c>
      <c r="E12" s="20" t="s">
        <v>157</v>
      </c>
      <c r="F12" s="3" t="s">
        <v>146</v>
      </c>
      <c r="G12" s="3" t="s">
        <v>158</v>
      </c>
      <c r="H12" s="20" t="s">
        <v>157</v>
      </c>
      <c r="I12" s="3">
        <v>0</v>
      </c>
      <c r="J12" s="3">
        <v>0</v>
      </c>
      <c r="K12" s="3">
        <v>0</v>
      </c>
      <c r="L12" s="3">
        <v>0</v>
      </c>
      <c r="M12" s="3">
        <v>0</v>
      </c>
      <c r="N12" s="3">
        <v>0</v>
      </c>
      <c r="O12" s="51"/>
      <c r="P12" s="75"/>
      <c r="Q12" s="3" t="s">
        <v>158</v>
      </c>
      <c r="R12" s="20" t="s">
        <v>157</v>
      </c>
      <c r="S12" s="20" t="s">
        <v>141</v>
      </c>
      <c r="T12" s="3">
        <v>0</v>
      </c>
      <c r="U12" s="3">
        <v>0</v>
      </c>
      <c r="V12" s="20" t="s">
        <v>157</v>
      </c>
      <c r="W12" s="20" t="s">
        <v>151</v>
      </c>
      <c r="X12" s="3" t="s">
        <v>158</v>
      </c>
      <c r="Y12" s="3">
        <v>0</v>
      </c>
      <c r="Z12" s="3">
        <v>0</v>
      </c>
      <c r="AA12" s="3">
        <v>0</v>
      </c>
      <c r="AB12" s="3">
        <v>0</v>
      </c>
      <c r="AC12" s="20">
        <v>0</v>
      </c>
      <c r="AD12" s="20">
        <v>0</v>
      </c>
      <c r="AE12" s="51"/>
      <c r="AF12" s="75"/>
      <c r="AG12" s="45">
        <v>0</v>
      </c>
      <c r="AH12" s="45">
        <v>0</v>
      </c>
      <c r="AI12" s="45">
        <v>0</v>
      </c>
      <c r="AJ12" s="45">
        <v>0</v>
      </c>
      <c r="AK12" s="47" t="s">
        <v>173</v>
      </c>
      <c r="AL12" s="45">
        <v>0</v>
      </c>
      <c r="AM12" s="47" t="s">
        <v>174</v>
      </c>
      <c r="AN12" s="45">
        <v>0</v>
      </c>
      <c r="AO12" s="45">
        <v>0</v>
      </c>
      <c r="AP12" s="56"/>
      <c r="AQ12" s="36"/>
      <c r="AR12" s="34"/>
    </row>
    <row r="13" spans="1:63" s="31" customFormat="1" ht="90" customHeight="1" x14ac:dyDescent="0.3">
      <c r="A13" s="60" t="s">
        <v>121</v>
      </c>
      <c r="B13" s="66" t="s">
        <v>185</v>
      </c>
      <c r="C13" s="66"/>
      <c r="D13" s="67" t="s">
        <v>161</v>
      </c>
      <c r="E13" s="68"/>
      <c r="F13" s="68"/>
      <c r="G13" s="68"/>
      <c r="H13" s="68"/>
      <c r="I13" s="68"/>
      <c r="J13" s="68"/>
      <c r="K13" s="68"/>
      <c r="L13" s="68"/>
      <c r="M13" s="68"/>
      <c r="N13" s="69"/>
      <c r="O13" s="51"/>
      <c r="P13" s="75"/>
      <c r="Q13" s="67" t="s">
        <v>161</v>
      </c>
      <c r="R13" s="68"/>
      <c r="S13" s="68"/>
      <c r="T13" s="68"/>
      <c r="U13" s="68"/>
      <c r="V13" s="68"/>
      <c r="W13" s="68"/>
      <c r="X13" s="68"/>
      <c r="Y13" s="68"/>
      <c r="Z13" s="68"/>
      <c r="AA13" s="68"/>
      <c r="AB13" s="68"/>
      <c r="AC13" s="68"/>
      <c r="AD13" s="69"/>
      <c r="AE13" s="51"/>
      <c r="AF13" s="75"/>
      <c r="AG13" s="67" t="s">
        <v>161</v>
      </c>
      <c r="AH13" s="68"/>
      <c r="AI13" s="68"/>
      <c r="AJ13" s="68"/>
      <c r="AK13" s="68"/>
      <c r="AL13" s="68"/>
      <c r="AM13" s="68"/>
      <c r="AN13" s="68"/>
      <c r="AO13" s="69"/>
      <c r="AP13" s="56"/>
      <c r="AQ13" s="29"/>
      <c r="AR13" s="34"/>
    </row>
    <row r="14" spans="1:63" s="31" customFormat="1" x14ac:dyDescent="0.3">
      <c r="A14" s="65" t="s">
        <v>195</v>
      </c>
      <c r="B14" s="63" t="s">
        <v>162</v>
      </c>
      <c r="C14" s="63"/>
      <c r="D14" s="2">
        <f>1.78*D3</f>
        <v>9.6120000000000001</v>
      </c>
      <c r="E14" s="2">
        <f t="shared" ref="E14:AD14" si="5">1.78*E3</f>
        <v>2.0469999999999997</v>
      </c>
      <c r="F14" s="2">
        <f t="shared" si="5"/>
        <v>9.3805999999999994</v>
      </c>
      <c r="G14" s="2">
        <f t="shared" si="5"/>
        <v>1.3528</v>
      </c>
      <c r="H14" s="2">
        <f t="shared" si="5"/>
        <v>5.1442000000000005</v>
      </c>
      <c r="I14" s="2">
        <f t="shared" si="5"/>
        <v>8.1524000000000001</v>
      </c>
      <c r="J14" s="2">
        <f t="shared" si="5"/>
        <v>3.2040000000000002</v>
      </c>
      <c r="K14" s="19">
        <f t="shared" si="5"/>
        <v>0</v>
      </c>
      <c r="L14" s="2">
        <f t="shared" si="5"/>
        <v>1.6376000000000002</v>
      </c>
      <c r="M14" s="2">
        <f t="shared" si="5"/>
        <v>3.1506000000000003</v>
      </c>
      <c r="N14" s="2">
        <f t="shared" si="5"/>
        <v>1.5307999999999999</v>
      </c>
      <c r="O14" s="51">
        <f>SUM(D14:N14)</f>
        <v>45.211999999999996</v>
      </c>
      <c r="P14" s="75"/>
      <c r="Q14" s="2">
        <f>1.78*Q3</f>
        <v>0.2848</v>
      </c>
      <c r="R14" s="2">
        <f t="shared" si="5"/>
        <v>4.6992000000000003</v>
      </c>
      <c r="S14" s="2">
        <f t="shared" si="5"/>
        <v>10.5198</v>
      </c>
      <c r="T14" s="2">
        <f t="shared" si="5"/>
        <v>10.4842</v>
      </c>
      <c r="U14" s="2">
        <f t="shared" si="5"/>
        <v>4.45</v>
      </c>
      <c r="V14" s="2">
        <f t="shared" si="5"/>
        <v>1.6909999999999998</v>
      </c>
      <c r="W14" s="2">
        <f t="shared" si="5"/>
        <v>15.9132</v>
      </c>
      <c r="X14" s="2">
        <f t="shared" si="5"/>
        <v>4.1829999999999998</v>
      </c>
      <c r="Y14" s="2">
        <f t="shared" si="5"/>
        <v>22.8018</v>
      </c>
      <c r="Z14" s="2">
        <f t="shared" si="5"/>
        <v>8.1167999999999996</v>
      </c>
      <c r="AA14" s="2">
        <f t="shared" si="5"/>
        <v>8.01</v>
      </c>
      <c r="AB14" s="2">
        <f t="shared" si="5"/>
        <v>3.4710000000000001</v>
      </c>
      <c r="AC14" s="2">
        <f t="shared" si="5"/>
        <v>10.8224</v>
      </c>
      <c r="AD14" s="2">
        <f t="shared" si="5"/>
        <v>6.4792000000000005</v>
      </c>
      <c r="AE14" s="51">
        <f>SUM(Q14:AD14)</f>
        <v>111.9264</v>
      </c>
      <c r="AF14" s="75"/>
      <c r="AG14" s="2">
        <f t="shared" ref="AG14:AH14" si="6">1.78*AG3</f>
        <v>3.6312000000000002</v>
      </c>
      <c r="AH14" s="2">
        <f t="shared" si="6"/>
        <v>12.103999999999999</v>
      </c>
      <c r="AI14" s="2">
        <f t="shared" ref="AI14:AO14" si="7">1.78*AI3</f>
        <v>2.6522000000000001</v>
      </c>
      <c r="AJ14" s="2">
        <f t="shared" si="7"/>
        <v>1.9402000000000001</v>
      </c>
      <c r="AK14" s="2">
        <f t="shared" si="7"/>
        <v>9.4339999999999993</v>
      </c>
      <c r="AL14" s="2">
        <f t="shared" si="7"/>
        <v>3.4354</v>
      </c>
      <c r="AM14" s="2">
        <f t="shared" si="7"/>
        <v>10.769</v>
      </c>
      <c r="AN14" s="2">
        <f t="shared" si="7"/>
        <v>9.0779999999999994</v>
      </c>
      <c r="AO14" s="2">
        <f t="shared" si="7"/>
        <v>18.369600000000002</v>
      </c>
      <c r="AP14" s="56">
        <f>SUM(AG14:AO14)</f>
        <v>71.413600000000002</v>
      </c>
      <c r="AQ14" s="36">
        <f>SUM(D14:N14,Q14:AD14,AG14:AO14)</f>
        <v>228.55199999999994</v>
      </c>
    </row>
    <row r="15" spans="1:63" s="31" customFormat="1" x14ac:dyDescent="0.3">
      <c r="A15" s="65"/>
      <c r="B15" s="66" t="s">
        <v>163</v>
      </c>
      <c r="C15" s="66"/>
      <c r="D15" s="14">
        <f>1.78*D4</f>
        <v>8.9</v>
      </c>
      <c r="E15" s="14">
        <f t="shared" ref="E15:AD15" si="8">1.78*E4</f>
        <v>2.0825999999999998</v>
      </c>
      <c r="F15" s="14">
        <f t="shared" si="8"/>
        <v>9.0246000000000013</v>
      </c>
      <c r="G15" s="14">
        <f t="shared" si="8"/>
        <v>1.2993999999999999</v>
      </c>
      <c r="H15" s="14">
        <f t="shared" si="8"/>
        <v>5.34</v>
      </c>
      <c r="I15" s="14">
        <f t="shared" si="8"/>
        <v>8.8287999999999993</v>
      </c>
      <c r="J15" s="14">
        <f t="shared" si="8"/>
        <v>3.2040000000000002</v>
      </c>
      <c r="K15" s="22">
        <f t="shared" si="8"/>
        <v>0</v>
      </c>
      <c r="L15" s="14">
        <f t="shared" si="8"/>
        <v>2.8124000000000002</v>
      </c>
      <c r="M15" s="14">
        <f t="shared" si="8"/>
        <v>3.1506000000000003</v>
      </c>
      <c r="N15" s="14">
        <f t="shared" si="8"/>
        <v>1.5307999999999999</v>
      </c>
      <c r="O15" s="51">
        <f>SUM(D15:N15)</f>
        <v>46.173199999999994</v>
      </c>
      <c r="P15" s="75"/>
      <c r="Q15" s="14">
        <f t="shared" si="8"/>
        <v>0.2848</v>
      </c>
      <c r="R15" s="14">
        <f t="shared" si="8"/>
        <v>4.3254000000000001</v>
      </c>
      <c r="S15" s="14">
        <f t="shared" si="8"/>
        <v>13.6348</v>
      </c>
      <c r="T15" s="14">
        <f t="shared" si="8"/>
        <v>10.039199999999999</v>
      </c>
      <c r="U15" s="14">
        <f t="shared" si="8"/>
        <v>4.45</v>
      </c>
      <c r="V15" s="14">
        <f t="shared" si="8"/>
        <v>1.6376000000000002</v>
      </c>
      <c r="W15" s="14">
        <f t="shared" si="8"/>
        <v>15.735200000000001</v>
      </c>
      <c r="X15" s="14">
        <f t="shared" si="8"/>
        <v>6.8530000000000006</v>
      </c>
      <c r="Y15" s="14">
        <f t="shared" si="8"/>
        <v>24.492799999999999</v>
      </c>
      <c r="Z15" s="14">
        <f t="shared" si="8"/>
        <v>7.6896000000000004</v>
      </c>
      <c r="AA15" s="14">
        <f t="shared" si="8"/>
        <v>8.01</v>
      </c>
      <c r="AB15" s="14">
        <f t="shared" si="8"/>
        <v>3.0972</v>
      </c>
      <c r="AC15" s="14">
        <f t="shared" si="8"/>
        <v>10.8224</v>
      </c>
      <c r="AD15" s="14">
        <f t="shared" si="8"/>
        <v>6.0698000000000008</v>
      </c>
      <c r="AE15" s="51">
        <f t="shared" ref="AE15:AE16" si="9">SUM(Q15:AD15)</f>
        <v>117.1418</v>
      </c>
      <c r="AF15" s="75"/>
      <c r="AG15" s="14">
        <f t="shared" ref="AG15:AH15" si="10">1.78*AG4</f>
        <v>3.6312000000000002</v>
      </c>
      <c r="AH15" s="14">
        <f t="shared" si="10"/>
        <v>11.926</v>
      </c>
      <c r="AI15" s="14">
        <f t="shared" ref="AI15:AO15" si="11">1.78*AI4</f>
        <v>2.5987999999999998</v>
      </c>
      <c r="AJ15" s="14">
        <f t="shared" si="11"/>
        <v>1.9936000000000003</v>
      </c>
      <c r="AK15" s="14">
        <f t="shared" si="11"/>
        <v>8.277000000000001</v>
      </c>
      <c r="AL15" s="14">
        <f t="shared" si="11"/>
        <v>2.9903999999999997</v>
      </c>
      <c r="AM15" s="14">
        <f t="shared" si="11"/>
        <v>10.0214</v>
      </c>
      <c r="AN15" s="14">
        <f t="shared" si="11"/>
        <v>8.8287999999999993</v>
      </c>
      <c r="AO15" s="14">
        <f t="shared" si="11"/>
        <v>18.262799999999999</v>
      </c>
      <c r="AP15" s="56">
        <f>SUM(AG15:AO15)</f>
        <v>68.53</v>
      </c>
      <c r="AQ15" s="29">
        <f>SUM(D15:N15,Q15:AD15,AG15:AO15)</f>
        <v>231.845</v>
      </c>
    </row>
    <row r="16" spans="1:63" s="31" customFormat="1" ht="15" customHeight="1" x14ac:dyDescent="0.3">
      <c r="A16" s="65"/>
      <c r="B16" s="63" t="s">
        <v>164</v>
      </c>
      <c r="C16" s="63"/>
      <c r="D16" s="2">
        <f>1.78*D5</f>
        <v>-0.71200000000000063</v>
      </c>
      <c r="E16" s="2">
        <f t="shared" ref="E16:AD16" si="12">1.78*E5</f>
        <v>3.5600000000000034E-2</v>
      </c>
      <c r="F16" s="2">
        <f t="shared" si="12"/>
        <v>-0.35599999999999876</v>
      </c>
      <c r="G16" s="2">
        <f t="shared" si="12"/>
        <v>-5.3400000000000052E-2</v>
      </c>
      <c r="H16" s="2">
        <f t="shared" si="12"/>
        <v>0.19579999999999978</v>
      </c>
      <c r="I16" s="2">
        <f t="shared" si="12"/>
        <v>0.67639999999999978</v>
      </c>
      <c r="J16" s="19">
        <f t="shared" si="12"/>
        <v>0</v>
      </c>
      <c r="K16" s="19">
        <f t="shared" si="12"/>
        <v>0</v>
      </c>
      <c r="L16" s="2">
        <f t="shared" si="12"/>
        <v>1.1748000000000001</v>
      </c>
      <c r="M16" s="19">
        <f t="shared" si="12"/>
        <v>0</v>
      </c>
      <c r="N16" s="19">
        <f t="shared" si="12"/>
        <v>0</v>
      </c>
      <c r="O16" s="51">
        <f>SUM(D16:N16)</f>
        <v>0.96120000000000017</v>
      </c>
      <c r="P16" s="75"/>
      <c r="Q16" s="19">
        <f t="shared" si="12"/>
        <v>0</v>
      </c>
      <c r="R16" s="2">
        <f t="shared" si="12"/>
        <v>-0.37379999999999997</v>
      </c>
      <c r="S16" s="2">
        <f t="shared" si="12"/>
        <v>3.1150000000000002</v>
      </c>
      <c r="T16" s="2">
        <f t="shared" si="12"/>
        <v>-0.44500000000000001</v>
      </c>
      <c r="U16" s="19">
        <f t="shared" si="12"/>
        <v>0</v>
      </c>
      <c r="V16" s="2">
        <f t="shared" si="12"/>
        <v>-5.339999999999985E-2</v>
      </c>
      <c r="W16" s="2">
        <f t="shared" si="12"/>
        <v>-0.17799999999999938</v>
      </c>
      <c r="X16" s="2">
        <f t="shared" si="12"/>
        <v>2.67</v>
      </c>
      <c r="Y16" s="2">
        <f t="shared" si="12"/>
        <v>1.6909999999999987</v>
      </c>
      <c r="Z16" s="2">
        <f t="shared" si="12"/>
        <v>-0.4271999999999988</v>
      </c>
      <c r="AA16" s="19">
        <f t="shared" si="12"/>
        <v>0</v>
      </c>
      <c r="AB16" s="2">
        <f t="shared" si="12"/>
        <v>-0.37379999999999997</v>
      </c>
      <c r="AC16" s="19">
        <f t="shared" si="12"/>
        <v>0</v>
      </c>
      <c r="AD16" s="2">
        <f t="shared" si="12"/>
        <v>-0.40939999999999999</v>
      </c>
      <c r="AE16" s="51">
        <f t="shared" si="9"/>
        <v>5.2154000000000007</v>
      </c>
      <c r="AF16" s="75"/>
      <c r="AG16" s="2">
        <f t="shared" ref="AG16:AH16" si="13">1.78*AG5</f>
        <v>0</v>
      </c>
      <c r="AH16" s="2">
        <f t="shared" si="13"/>
        <v>-0.17800000000000002</v>
      </c>
      <c r="AI16" s="2">
        <f t="shared" ref="AI16:AO16" si="14">1.78*AI5</f>
        <v>5.3399999999999996E-2</v>
      </c>
      <c r="AJ16" s="2">
        <f t="shared" si="14"/>
        <v>5.3399999999999996E-2</v>
      </c>
      <c r="AK16" s="2">
        <f t="shared" si="14"/>
        <v>-1.157</v>
      </c>
      <c r="AL16" s="2">
        <f t="shared" si="14"/>
        <v>-0.44500000000000001</v>
      </c>
      <c r="AM16" s="2">
        <f t="shared" si="14"/>
        <v>-0.74759999999999993</v>
      </c>
      <c r="AN16" s="2">
        <f t="shared" si="14"/>
        <v>-0.24920000000000003</v>
      </c>
      <c r="AO16" s="2">
        <f t="shared" si="14"/>
        <v>-0.10679999999999999</v>
      </c>
      <c r="AP16" s="56">
        <f>SUM(AG16:AO16)</f>
        <v>-2.7767999999999997</v>
      </c>
      <c r="AQ16" s="36">
        <f>SUM(D16:N16,Q16:AD16,AG16:AO16)</f>
        <v>3.3998000000000013</v>
      </c>
      <c r="AR16" s="34"/>
    </row>
    <row r="17" spans="1:44" s="31" customFormat="1" ht="15" customHeight="1" x14ac:dyDescent="0.3">
      <c r="A17" s="65"/>
      <c r="B17" s="66" t="s">
        <v>119</v>
      </c>
      <c r="C17" s="66"/>
      <c r="D17" s="15" t="s">
        <v>139</v>
      </c>
      <c r="E17" s="23" t="s">
        <v>157</v>
      </c>
      <c r="F17" s="15" t="s">
        <v>147</v>
      </c>
      <c r="G17" s="23" t="s">
        <v>159</v>
      </c>
      <c r="H17" s="23" t="s">
        <v>157</v>
      </c>
      <c r="I17" s="23" t="s">
        <v>157</v>
      </c>
      <c r="J17" s="15">
        <v>0</v>
      </c>
      <c r="K17" s="15">
        <v>0</v>
      </c>
      <c r="L17" s="15">
        <v>0</v>
      </c>
      <c r="M17" s="15">
        <v>0</v>
      </c>
      <c r="N17" s="15">
        <v>0</v>
      </c>
      <c r="O17" s="51"/>
      <c r="P17" s="75"/>
      <c r="Q17" s="23" t="s">
        <v>159</v>
      </c>
      <c r="R17" s="23" t="s">
        <v>157</v>
      </c>
      <c r="S17" s="23" t="s">
        <v>149</v>
      </c>
      <c r="T17" s="23" t="s">
        <v>157</v>
      </c>
      <c r="U17" s="15">
        <v>0</v>
      </c>
      <c r="V17" s="23" t="s">
        <v>157</v>
      </c>
      <c r="W17" s="23" t="s">
        <v>152</v>
      </c>
      <c r="X17" s="23" t="s">
        <v>159</v>
      </c>
      <c r="Y17" s="23" t="s">
        <v>157</v>
      </c>
      <c r="Z17" s="23" t="s">
        <v>157</v>
      </c>
      <c r="AA17" s="15">
        <v>0</v>
      </c>
      <c r="AB17" s="15">
        <v>0</v>
      </c>
      <c r="AC17" s="23" t="s">
        <v>157</v>
      </c>
      <c r="AD17" s="23" t="s">
        <v>157</v>
      </c>
      <c r="AE17" s="54"/>
      <c r="AF17" s="75"/>
      <c r="AG17" s="15">
        <v>0</v>
      </c>
      <c r="AH17" s="15">
        <v>0</v>
      </c>
      <c r="AI17" s="15">
        <v>0</v>
      </c>
      <c r="AJ17" s="15">
        <v>0</v>
      </c>
      <c r="AK17" s="23" t="s">
        <v>157</v>
      </c>
      <c r="AL17" s="15">
        <v>0</v>
      </c>
      <c r="AM17" s="23" t="s">
        <v>157</v>
      </c>
      <c r="AN17" s="15">
        <v>0</v>
      </c>
      <c r="AO17" s="15">
        <v>0</v>
      </c>
      <c r="AP17" s="57"/>
      <c r="AQ17" s="35"/>
      <c r="AR17" s="34"/>
    </row>
    <row r="18" spans="1:44" s="31" customFormat="1" ht="15" customHeight="1" x14ac:dyDescent="0.3">
      <c r="A18" s="65"/>
      <c r="B18" s="63" t="s">
        <v>120</v>
      </c>
      <c r="C18" s="63"/>
      <c r="D18" s="46" t="s">
        <v>140</v>
      </c>
      <c r="E18" s="20" t="s">
        <v>157</v>
      </c>
      <c r="F18" s="3" t="s">
        <v>148</v>
      </c>
      <c r="G18" s="20" t="s">
        <v>159</v>
      </c>
      <c r="H18" s="20" t="s">
        <v>157</v>
      </c>
      <c r="I18" s="20" t="s">
        <v>157</v>
      </c>
      <c r="J18" s="46">
        <f>J17/J15</f>
        <v>0</v>
      </c>
      <c r="K18" s="46">
        <v>0</v>
      </c>
      <c r="L18" s="46">
        <f>L17/L15</f>
        <v>0</v>
      </c>
      <c r="M18" s="46">
        <f>M17/M15</f>
        <v>0</v>
      </c>
      <c r="N18" s="46">
        <f>N17/N15</f>
        <v>0</v>
      </c>
      <c r="O18" s="52"/>
      <c r="P18" s="76"/>
      <c r="Q18" s="20" t="s">
        <v>159</v>
      </c>
      <c r="R18" s="20" t="s">
        <v>157</v>
      </c>
      <c r="S18" s="20" t="s">
        <v>150</v>
      </c>
      <c r="T18" s="20" t="s">
        <v>157</v>
      </c>
      <c r="U18" s="46">
        <f>U17/U15</f>
        <v>0</v>
      </c>
      <c r="V18" s="20" t="s">
        <v>157</v>
      </c>
      <c r="W18" s="20" t="s">
        <v>153</v>
      </c>
      <c r="X18" s="20" t="s">
        <v>159</v>
      </c>
      <c r="Y18" s="20" t="s">
        <v>157</v>
      </c>
      <c r="Z18" s="20" t="s">
        <v>157</v>
      </c>
      <c r="AA18" s="46">
        <f>AA17/AA15</f>
        <v>0</v>
      </c>
      <c r="AB18" s="46">
        <f>AB17/AB15</f>
        <v>0</v>
      </c>
      <c r="AC18" s="20" t="s">
        <v>157</v>
      </c>
      <c r="AD18" s="20" t="s">
        <v>157</v>
      </c>
      <c r="AE18" s="52"/>
      <c r="AF18" s="76"/>
      <c r="AG18" s="46">
        <f>AG17/AG15</f>
        <v>0</v>
      </c>
      <c r="AH18" s="46">
        <f>AH17/AH15</f>
        <v>0</v>
      </c>
      <c r="AI18" s="46">
        <f>AI17/AI15</f>
        <v>0</v>
      </c>
      <c r="AJ18" s="46">
        <f>AJ17/AJ15</f>
        <v>0</v>
      </c>
      <c r="AK18" s="20" t="s">
        <v>157</v>
      </c>
      <c r="AL18" s="46">
        <f>AL17/AL15</f>
        <v>0</v>
      </c>
      <c r="AM18" s="20" t="s">
        <v>157</v>
      </c>
      <c r="AN18" s="46">
        <f>AN17/AN15</f>
        <v>0</v>
      </c>
      <c r="AO18" s="46">
        <f>AO17/AO15</f>
        <v>0</v>
      </c>
      <c r="AP18" s="58"/>
      <c r="AQ18" s="21"/>
      <c r="AR18" s="34"/>
    </row>
    <row r="19" spans="1:44" ht="16.2" x14ac:dyDescent="0.3">
      <c r="A19" s="71" t="s">
        <v>160</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row>
    <row r="20" spans="1:44" ht="16.2" x14ac:dyDescent="0.3">
      <c r="A20" s="73" t="s">
        <v>155</v>
      </c>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row>
    <row r="21" spans="1:44" ht="16.2" x14ac:dyDescent="0.3">
      <c r="A21" s="73" t="s">
        <v>156</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row>
    <row r="22" spans="1:44" x14ac:dyDescent="0.3">
      <c r="A22" s="24" t="s">
        <v>122</v>
      </c>
      <c r="B22" s="70" t="s">
        <v>166</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row>
    <row r="23" spans="1:44" x14ac:dyDescent="0.3">
      <c r="A23" s="24" t="s">
        <v>123</v>
      </c>
      <c r="B23" s="70" t="s">
        <v>124</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row>
    <row r="24" spans="1:44" x14ac:dyDescent="0.3">
      <c r="A24" s="24" t="s">
        <v>125</v>
      </c>
      <c r="B24" s="70" t="s">
        <v>126</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row>
    <row r="25" spans="1:44" x14ac:dyDescent="0.3">
      <c r="A25" s="24" t="s">
        <v>127</v>
      </c>
      <c r="B25" s="70" t="s">
        <v>128</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row>
    <row r="26" spans="1:44" x14ac:dyDescent="0.3">
      <c r="A26" s="24" t="s">
        <v>129</v>
      </c>
      <c r="B26" s="70" t="s">
        <v>130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row>
    <row r="27" spans="1:44" x14ac:dyDescent="0.3">
      <c r="A27" s="24" t="s">
        <v>131</v>
      </c>
      <c r="B27" s="70" t="s">
        <v>167</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row>
    <row r="28" spans="1:44" x14ac:dyDescent="0.3">
      <c r="A28" s="24" t="s">
        <v>132</v>
      </c>
      <c r="B28" s="70" t="s">
        <v>134</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row>
    <row r="29" spans="1:44" x14ac:dyDescent="0.3">
      <c r="A29" s="24" t="s">
        <v>133</v>
      </c>
      <c r="B29" s="70" t="s">
        <v>135</v>
      </c>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row>
    <row r="30" spans="1:44" x14ac:dyDescent="0.3">
      <c r="A30" s="24" t="s">
        <v>136</v>
      </c>
      <c r="B30" s="70" t="s">
        <v>135</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row>
    <row r="31" spans="1:44" x14ac:dyDescent="0.3">
      <c r="A31" s="24" t="s">
        <v>137</v>
      </c>
      <c r="B31" s="62" t="s">
        <v>138</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row>
    <row r="32" spans="1:44" s="41" customFormat="1" x14ac:dyDescent="0.3">
      <c r="A32" s="24" t="s">
        <v>168</v>
      </c>
      <c r="B32" s="40" t="s">
        <v>130</v>
      </c>
      <c r="C32" s="40"/>
      <c r="D32" s="40"/>
      <c r="E32" s="40"/>
      <c r="F32" s="40"/>
      <c r="G32" s="40"/>
      <c r="H32" s="40"/>
      <c r="I32" s="40"/>
      <c r="J32" s="40"/>
      <c r="K32" s="40"/>
      <c r="L32" s="40"/>
      <c r="M32" s="40"/>
      <c r="N32" s="40"/>
      <c r="O32" s="53"/>
      <c r="P32" s="40"/>
      <c r="Q32" s="40"/>
      <c r="R32" s="40"/>
      <c r="S32" s="40"/>
      <c r="T32" s="40"/>
      <c r="U32" s="40"/>
      <c r="V32" s="40"/>
      <c r="W32" s="40"/>
      <c r="X32" s="40"/>
      <c r="Y32" s="40"/>
      <c r="Z32" s="40"/>
      <c r="AA32" s="40"/>
      <c r="AB32" s="40"/>
      <c r="AC32" s="40"/>
      <c r="AD32" s="40"/>
      <c r="AE32" s="53"/>
      <c r="AF32" s="40"/>
      <c r="AG32" s="28"/>
      <c r="AH32" s="28"/>
      <c r="AI32" s="28"/>
      <c r="AJ32" s="28"/>
      <c r="AK32" s="28"/>
      <c r="AL32" s="28"/>
      <c r="AM32" s="28"/>
      <c r="AN32" s="28"/>
      <c r="AO32" s="28"/>
      <c r="AP32" s="59"/>
      <c r="AQ32" s="40"/>
    </row>
    <row r="33" spans="1:43" s="41" customFormat="1" x14ac:dyDescent="0.3">
      <c r="A33" s="24" t="s">
        <v>169</v>
      </c>
      <c r="B33" s="40" t="s">
        <v>183</v>
      </c>
      <c r="C33" s="40"/>
      <c r="D33" s="40"/>
      <c r="E33" s="40"/>
      <c r="F33" s="40"/>
      <c r="G33" s="40"/>
      <c r="H33" s="40"/>
      <c r="I33" s="40"/>
      <c r="J33" s="40"/>
      <c r="K33" s="40"/>
      <c r="L33" s="40"/>
      <c r="M33" s="40"/>
      <c r="N33" s="40"/>
      <c r="O33" s="53"/>
      <c r="P33" s="40"/>
      <c r="Q33" s="40"/>
      <c r="R33" s="40"/>
      <c r="S33" s="40"/>
      <c r="T33" s="40"/>
      <c r="U33" s="40"/>
      <c r="V33" s="40"/>
      <c r="W33" s="40"/>
      <c r="X33" s="40"/>
      <c r="Y33" s="40"/>
      <c r="Z33" s="40"/>
      <c r="AA33" s="40"/>
      <c r="AB33" s="40"/>
      <c r="AC33" s="40"/>
      <c r="AD33" s="40"/>
      <c r="AE33" s="53"/>
      <c r="AF33" s="40"/>
      <c r="AG33" s="28"/>
      <c r="AH33" s="28"/>
      <c r="AI33" s="28"/>
      <c r="AJ33" s="28"/>
      <c r="AK33" s="28"/>
      <c r="AL33" s="28"/>
      <c r="AM33" s="28"/>
      <c r="AN33" s="28"/>
      <c r="AO33" s="28"/>
      <c r="AP33" s="59"/>
      <c r="AQ33" s="40"/>
    </row>
    <row r="34" spans="1:43" s="25" customFormat="1" ht="16.2" x14ac:dyDescent="0.3">
      <c r="A34" s="62" t="s">
        <v>142</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row>
    <row r="35" spans="1:43" ht="16.2" x14ac:dyDescent="0.3">
      <c r="A35" s="61" t="s">
        <v>145</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row>
    <row r="36" spans="1:43" ht="16.2" x14ac:dyDescent="0.3">
      <c r="A36" s="62" t="s">
        <v>144</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row>
    <row r="37" spans="1:43" ht="16.2" x14ac:dyDescent="0.3">
      <c r="A37" s="61" t="s">
        <v>143</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row>
    <row r="38" spans="1:43" ht="16.2" x14ac:dyDescent="0.3">
      <c r="A38" s="61" t="s">
        <v>170</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row>
    <row r="39" spans="1:43" s="49" customFormat="1" ht="16.5" customHeight="1" x14ac:dyDescent="0.3">
      <c r="A39" s="77" t="s">
        <v>184</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row>
    <row r="40" spans="1:43" s="49" customFormat="1"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row>
  </sheetData>
  <mergeCells count="41">
    <mergeCell ref="A39:AQ40"/>
    <mergeCell ref="AG13:AO13"/>
    <mergeCell ref="A34:AQ34"/>
    <mergeCell ref="A35:AQ35"/>
    <mergeCell ref="A37:AQ37"/>
    <mergeCell ref="B31:AQ31"/>
    <mergeCell ref="B27:AQ27"/>
    <mergeCell ref="B29:AQ29"/>
    <mergeCell ref="B28:AQ28"/>
    <mergeCell ref="B30:AQ30"/>
    <mergeCell ref="B23:AQ23"/>
    <mergeCell ref="B24:AQ24"/>
    <mergeCell ref="B25:AQ25"/>
    <mergeCell ref="B26:AQ26"/>
    <mergeCell ref="D13:N13"/>
    <mergeCell ref="A21:AQ21"/>
    <mergeCell ref="A20:AQ20"/>
    <mergeCell ref="B14:C14"/>
    <mergeCell ref="B15:C15"/>
    <mergeCell ref="A14:A18"/>
    <mergeCell ref="B17:C17"/>
    <mergeCell ref="B18:C18"/>
    <mergeCell ref="B16:C16"/>
    <mergeCell ref="P1:P18"/>
    <mergeCell ref="AF1:AF18"/>
    <mergeCell ref="A38:AQ38"/>
    <mergeCell ref="A36:AQ36"/>
    <mergeCell ref="B8:C8"/>
    <mergeCell ref="A1:C1"/>
    <mergeCell ref="A2:A8"/>
    <mergeCell ref="B2:C2"/>
    <mergeCell ref="B3:C3"/>
    <mergeCell ref="B4:C4"/>
    <mergeCell ref="B5:C5"/>
    <mergeCell ref="B6:C6"/>
    <mergeCell ref="B7:C7"/>
    <mergeCell ref="A12:C12"/>
    <mergeCell ref="Q13:AD13"/>
    <mergeCell ref="B13:C13"/>
    <mergeCell ref="B22:AQ22"/>
    <mergeCell ref="A19:AQ19"/>
  </mergeCells>
  <pageMargins left="0.7" right="0.7" top="0.75" bottom="0.75" header="0.3" footer="0.3"/>
  <pageSetup paperSize="3" scale="51" orientation="landscape" r:id="rId1"/>
  <headerFooter>
    <oddHeader>&amp;L&amp;"-,Bold"
Table 1. Comparison of previous (2015) and current BCWMC triggers and water quality performance standards for linear projects</oddHeader>
    <oddFooter>&amp;L&amp;8&amp;K00-048&amp;Z&amp;F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workbookViewId="0">
      <selection activeCell="D18" sqref="D18"/>
    </sheetView>
  </sheetViews>
  <sheetFormatPr defaultRowHeight="14.4" x14ac:dyDescent="0.3"/>
  <cols>
    <col min="1" max="1" width="9" style="7" bestFit="1" customWidth="1"/>
    <col min="2" max="2" width="18.33203125" style="7" bestFit="1" customWidth="1"/>
    <col min="3" max="3" width="42.5546875" style="4" bestFit="1" customWidth="1"/>
    <col min="4" max="4" width="103" bestFit="1" customWidth="1"/>
    <col min="5" max="5" width="19.44140625" bestFit="1" customWidth="1"/>
  </cols>
  <sheetData>
    <row r="1" spans="1:5" ht="15" customHeight="1" x14ac:dyDescent="0.3">
      <c r="A1" s="8" t="s">
        <v>88</v>
      </c>
      <c r="B1" s="16" t="s">
        <v>116</v>
      </c>
      <c r="C1" s="11" t="s">
        <v>89</v>
      </c>
      <c r="D1" s="9" t="s">
        <v>90</v>
      </c>
      <c r="E1" s="17" t="s">
        <v>117</v>
      </c>
    </row>
    <row r="2" spans="1:5" x14ac:dyDescent="0.3">
      <c r="A2" s="5" t="s">
        <v>38</v>
      </c>
      <c r="B2" s="14">
        <v>5.5</v>
      </c>
      <c r="C2" s="12" t="s">
        <v>63</v>
      </c>
      <c r="D2" s="10" t="s">
        <v>91</v>
      </c>
      <c r="E2" s="18"/>
    </row>
    <row r="3" spans="1:5" x14ac:dyDescent="0.3">
      <c r="A3" s="5" t="s">
        <v>39</v>
      </c>
      <c r="B3" s="14">
        <v>1.5</v>
      </c>
      <c r="C3" s="12" t="s">
        <v>64</v>
      </c>
      <c r="D3" s="10" t="s">
        <v>92</v>
      </c>
      <c r="E3" s="18" t="s">
        <v>118</v>
      </c>
    </row>
    <row r="4" spans="1:5" x14ac:dyDescent="0.3">
      <c r="A4" s="5" t="s">
        <v>40</v>
      </c>
      <c r="B4" s="14">
        <v>8.3699999999999992</v>
      </c>
      <c r="C4" s="12" t="s">
        <v>65</v>
      </c>
      <c r="D4" s="10" t="s">
        <v>93</v>
      </c>
      <c r="E4" s="18"/>
    </row>
    <row r="5" spans="1:5" x14ac:dyDescent="0.3">
      <c r="A5" s="5" t="s">
        <v>41</v>
      </c>
      <c r="B5" s="14">
        <v>1.92</v>
      </c>
      <c r="C5" s="12" t="s">
        <v>66</v>
      </c>
      <c r="D5" s="10" t="s">
        <v>94</v>
      </c>
      <c r="E5" s="18" t="s">
        <v>118</v>
      </c>
    </row>
    <row r="6" spans="1:5" x14ac:dyDescent="0.3">
      <c r="A6" s="5" t="s">
        <v>42</v>
      </c>
      <c r="B6" s="14">
        <v>3.4</v>
      </c>
      <c r="C6" s="12" t="s">
        <v>67</v>
      </c>
      <c r="D6" s="10" t="s">
        <v>95</v>
      </c>
      <c r="E6" s="18" t="s">
        <v>118</v>
      </c>
    </row>
    <row r="7" spans="1:5" x14ac:dyDescent="0.3">
      <c r="A7" s="5" t="s">
        <v>43</v>
      </c>
      <c r="B7" s="14">
        <v>7.7</v>
      </c>
      <c r="C7" s="12" t="s">
        <v>68</v>
      </c>
      <c r="D7" s="10" t="s">
        <v>96</v>
      </c>
      <c r="E7" s="18"/>
    </row>
    <row r="8" spans="1:5" x14ac:dyDescent="0.3">
      <c r="A8" s="5" t="s">
        <v>44</v>
      </c>
      <c r="B8" s="14">
        <v>1.8</v>
      </c>
      <c r="C8" s="12" t="s">
        <v>69</v>
      </c>
      <c r="D8" s="10" t="s">
        <v>97</v>
      </c>
      <c r="E8" s="18" t="s">
        <v>118</v>
      </c>
    </row>
    <row r="9" spans="1:5" x14ac:dyDescent="0.3">
      <c r="A9" s="5" t="s">
        <v>45</v>
      </c>
      <c r="B9" s="14">
        <v>0.9</v>
      </c>
      <c r="C9" s="12" t="s">
        <v>70</v>
      </c>
      <c r="D9" s="10" t="s">
        <v>98</v>
      </c>
      <c r="E9" s="18" t="s">
        <v>118</v>
      </c>
    </row>
    <row r="10" spans="1:5" x14ac:dyDescent="0.3">
      <c r="A10" s="5" t="s">
        <v>46</v>
      </c>
      <c r="B10" s="14">
        <v>2.66</v>
      </c>
      <c r="C10" s="12" t="s">
        <v>71</v>
      </c>
      <c r="D10" s="10" t="s">
        <v>99</v>
      </c>
      <c r="E10" s="18" t="s">
        <v>118</v>
      </c>
    </row>
    <row r="11" spans="1:5" x14ac:dyDescent="0.3">
      <c r="A11" s="5" t="s">
        <v>47</v>
      </c>
      <c r="B11" s="14">
        <v>1.77</v>
      </c>
      <c r="C11" s="12" t="s">
        <v>72</v>
      </c>
      <c r="D11" s="10" t="s">
        <v>100</v>
      </c>
      <c r="E11" s="18" t="s">
        <v>118</v>
      </c>
    </row>
    <row r="12" spans="1:5" x14ac:dyDescent="0.3">
      <c r="A12" s="5" t="s">
        <v>48</v>
      </c>
      <c r="B12" s="14">
        <v>4.42</v>
      </c>
      <c r="C12" s="12" t="s">
        <v>73</v>
      </c>
      <c r="D12" s="10" t="s">
        <v>101</v>
      </c>
      <c r="E12" s="18" t="s">
        <v>118</v>
      </c>
    </row>
    <row r="13" spans="1:5" x14ac:dyDescent="0.3">
      <c r="A13" s="5" t="s">
        <v>49</v>
      </c>
      <c r="B13" s="14">
        <v>0.67</v>
      </c>
      <c r="C13" s="12" t="s">
        <v>74</v>
      </c>
      <c r="D13" s="10" t="s">
        <v>102</v>
      </c>
      <c r="E13" s="18" t="s">
        <v>118</v>
      </c>
    </row>
    <row r="14" spans="1:5" x14ac:dyDescent="0.3">
      <c r="A14" s="5" t="s">
        <v>50</v>
      </c>
      <c r="B14" s="14">
        <v>3.9</v>
      </c>
      <c r="C14" s="12" t="s">
        <v>75</v>
      </c>
      <c r="D14" s="10" t="s">
        <v>103</v>
      </c>
      <c r="E14" s="18" t="s">
        <v>118</v>
      </c>
    </row>
    <row r="15" spans="1:5" x14ac:dyDescent="0.3">
      <c r="A15" s="5" t="s">
        <v>51</v>
      </c>
      <c r="B15" s="14">
        <v>19.170000000000002</v>
      </c>
      <c r="C15" s="12" t="s">
        <v>76</v>
      </c>
      <c r="D15" s="10" t="s">
        <v>104</v>
      </c>
      <c r="E15" s="18"/>
    </row>
    <row r="16" spans="1:5" x14ac:dyDescent="0.3">
      <c r="A16" s="5" t="s">
        <v>52</v>
      </c>
      <c r="B16" s="14">
        <v>11.03</v>
      </c>
      <c r="C16" s="12" t="s">
        <v>77</v>
      </c>
      <c r="D16" s="10" t="s">
        <v>105</v>
      </c>
      <c r="E16" s="18"/>
    </row>
    <row r="17" spans="1:5" x14ac:dyDescent="0.3">
      <c r="A17" s="5" t="s">
        <v>53</v>
      </c>
      <c r="B17" s="14">
        <v>2.5</v>
      </c>
      <c r="C17" s="12" t="s">
        <v>78</v>
      </c>
      <c r="D17" s="10" t="s">
        <v>106</v>
      </c>
      <c r="E17" s="18" t="s">
        <v>118</v>
      </c>
    </row>
    <row r="18" spans="1:5" x14ac:dyDescent="0.3">
      <c r="A18" s="5" t="s">
        <v>54</v>
      </c>
      <c r="B18" s="14">
        <v>1.61</v>
      </c>
      <c r="C18" s="12" t="s">
        <v>79</v>
      </c>
      <c r="D18" s="10" t="s">
        <v>107</v>
      </c>
      <c r="E18" s="18" t="s">
        <v>118</v>
      </c>
    </row>
    <row r="19" spans="1:5" x14ac:dyDescent="0.3">
      <c r="A19" s="5" t="s">
        <v>55</v>
      </c>
      <c r="B19" s="14">
        <v>14.24</v>
      </c>
      <c r="C19" s="12" t="s">
        <v>80</v>
      </c>
      <c r="D19" s="10" t="s">
        <v>108</v>
      </c>
      <c r="E19" s="18"/>
    </row>
    <row r="20" spans="1:5" x14ac:dyDescent="0.3">
      <c r="A20" s="5" t="s">
        <v>56</v>
      </c>
      <c r="B20" s="14">
        <v>7</v>
      </c>
      <c r="C20" s="12" t="s">
        <v>81</v>
      </c>
      <c r="D20" s="10" t="s">
        <v>109</v>
      </c>
      <c r="E20" s="18"/>
    </row>
    <row r="21" spans="1:5" x14ac:dyDescent="0.3">
      <c r="A21" s="5" t="s">
        <v>57</v>
      </c>
      <c r="B21" s="14">
        <v>20.7</v>
      </c>
      <c r="C21" s="12" t="s">
        <v>82</v>
      </c>
      <c r="D21" s="10" t="s">
        <v>110</v>
      </c>
      <c r="E21" s="18"/>
    </row>
    <row r="22" spans="1:5" x14ac:dyDescent="0.3">
      <c r="A22" s="5" t="s">
        <v>58</v>
      </c>
      <c r="B22" s="14">
        <v>7.9</v>
      </c>
      <c r="C22" s="12" t="s">
        <v>83</v>
      </c>
      <c r="D22" s="10" t="s">
        <v>111</v>
      </c>
      <c r="E22" s="18"/>
    </row>
    <row r="23" spans="1:5" x14ac:dyDescent="0.3">
      <c r="A23" s="5" t="s">
        <v>59</v>
      </c>
      <c r="B23" s="14">
        <v>4.5</v>
      </c>
      <c r="C23" s="12" t="s">
        <v>84</v>
      </c>
      <c r="D23" s="10" t="s">
        <v>112</v>
      </c>
      <c r="E23" s="18" t="s">
        <v>118</v>
      </c>
    </row>
    <row r="24" spans="1:5" x14ac:dyDescent="0.3">
      <c r="A24" s="6" t="s">
        <v>60</v>
      </c>
      <c r="B24" s="14">
        <v>4.09</v>
      </c>
      <c r="C24" s="13" t="s">
        <v>85</v>
      </c>
      <c r="D24" s="10" t="s">
        <v>113</v>
      </c>
      <c r="E24" s="18" t="s">
        <v>118</v>
      </c>
    </row>
    <row r="25" spans="1:5" x14ac:dyDescent="0.3">
      <c r="A25" s="6" t="s">
        <v>61</v>
      </c>
      <c r="B25" s="15">
        <v>14.08</v>
      </c>
      <c r="C25" s="13" t="s">
        <v>86</v>
      </c>
      <c r="D25" s="10" t="s">
        <v>114</v>
      </c>
      <c r="E25" s="18"/>
    </row>
    <row r="26" spans="1:5" x14ac:dyDescent="0.3">
      <c r="A26" s="5" t="s">
        <v>62</v>
      </c>
      <c r="B26" s="15">
        <v>7.4</v>
      </c>
      <c r="C26" s="12" t="s">
        <v>87</v>
      </c>
      <c r="D26" s="10" t="s">
        <v>115</v>
      </c>
      <c r="E26" s="18"/>
    </row>
  </sheetData>
  <hyperlinks>
    <hyperlink ref="D2" r:id="rId1" xr:uid="{00000000-0004-0000-0100-000000000000}"/>
    <hyperlink ref="D3" r:id="rId2" xr:uid="{00000000-0004-0000-0100-000001000000}"/>
    <hyperlink ref="D4" r:id="rId3" xr:uid="{00000000-0004-0000-0100-000002000000}"/>
    <hyperlink ref="D5" r:id="rId4" xr:uid="{00000000-0004-0000-0100-000003000000}"/>
    <hyperlink ref="D6" r:id="rId5" xr:uid="{00000000-0004-0000-0100-000004000000}"/>
    <hyperlink ref="D7" r:id="rId6" xr:uid="{00000000-0004-0000-0100-000005000000}"/>
    <hyperlink ref="D8" r:id="rId7" xr:uid="{00000000-0004-0000-0100-000006000000}"/>
    <hyperlink ref="D9" r:id="rId8" xr:uid="{00000000-0004-0000-0100-000007000000}"/>
    <hyperlink ref="D10" r:id="rId9" xr:uid="{00000000-0004-0000-0100-000008000000}"/>
    <hyperlink ref="D11" r:id="rId10" xr:uid="{00000000-0004-0000-0100-000009000000}"/>
    <hyperlink ref="D12" r:id="rId11" xr:uid="{00000000-0004-0000-0100-00000A000000}"/>
    <hyperlink ref="D13" r:id="rId12" xr:uid="{00000000-0004-0000-0100-00000B000000}"/>
    <hyperlink ref="D14" r:id="rId13" xr:uid="{00000000-0004-0000-0100-00000C000000}"/>
    <hyperlink ref="D15" r:id="rId14" xr:uid="{00000000-0004-0000-0100-00000D000000}"/>
    <hyperlink ref="D16" r:id="rId15" xr:uid="{00000000-0004-0000-0100-00000E000000}"/>
    <hyperlink ref="D17" r:id="rId16" xr:uid="{00000000-0004-0000-0100-00000F000000}"/>
    <hyperlink ref="D18" r:id="rId17" xr:uid="{00000000-0004-0000-0100-000010000000}"/>
    <hyperlink ref="D19" r:id="rId18" xr:uid="{00000000-0004-0000-0100-000011000000}"/>
    <hyperlink ref="D20" r:id="rId19" xr:uid="{00000000-0004-0000-0100-000012000000}"/>
    <hyperlink ref="D21" r:id="rId20" xr:uid="{00000000-0004-0000-0100-000013000000}"/>
    <hyperlink ref="D22" r:id="rId21" xr:uid="{00000000-0004-0000-0100-000014000000}"/>
    <hyperlink ref="D23" r:id="rId22" xr:uid="{00000000-0004-0000-0100-000015000000}"/>
    <hyperlink ref="D24" r:id="rId23" xr:uid="{00000000-0004-0000-0100-000016000000}"/>
    <hyperlink ref="D25" r:id="rId24" xr:uid="{00000000-0004-0000-0100-000017000000}"/>
    <hyperlink ref="D26" r:id="rId25" xr:uid="{00000000-0004-0000-0100-000018000000}"/>
  </hyperlinks>
  <pageMargins left="0.7" right="0.7" top="0.75" bottom="0.75" header="0.3" footer="0.3"/>
  <pageSetup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vt:lpstr>
      <vt:lpstr>Linear Reviews</vt:lpstr>
      <vt:lpstr>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Phillips</dc:creator>
  <cp:lastModifiedBy>Laura</cp:lastModifiedBy>
  <cp:lastPrinted>2022-11-10T22:38:48Z</cp:lastPrinted>
  <dcterms:created xsi:type="dcterms:W3CDTF">2020-09-04T19:12:52Z</dcterms:created>
  <dcterms:modified xsi:type="dcterms:W3CDTF">2022-12-01T16:57:01Z</dcterms:modified>
</cp:coreProperties>
</file>